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 tabRatio="825" activeTab="2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rashoda'!$B$1:$L$85</definedName>
    <definedName name="_xlnm.Print_Area" localSheetId="6">'Posebni dio'!$A$1:$F$109</definedName>
    <definedName name="_xlnm.Print_Area" localSheetId="0">SAŽETAK!$B$1:$L$27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5" l="1"/>
  <c r="H60" i="15"/>
  <c r="H58" i="15"/>
  <c r="H49" i="15"/>
  <c r="H48" i="15"/>
  <c r="H41" i="15"/>
  <c r="H38" i="15"/>
  <c r="H33" i="15"/>
  <c r="H34" i="15"/>
  <c r="H31" i="15"/>
  <c r="H30" i="15"/>
  <c r="D6" i="15"/>
  <c r="C6" i="15"/>
  <c r="G12" i="1"/>
  <c r="K12" i="1" s="1"/>
  <c r="H12" i="1"/>
  <c r="L12" i="1"/>
  <c r="G15" i="1"/>
  <c r="H15" i="1"/>
  <c r="I15" i="1"/>
  <c r="I16" i="1" s="1"/>
  <c r="J15" i="1"/>
  <c r="J16" i="1" s="1"/>
  <c r="H16" i="1" l="1"/>
  <c r="G16" i="1"/>
  <c r="K16" i="1" s="1"/>
  <c r="L16" i="1"/>
  <c r="L15" i="1"/>
  <c r="K15" i="1"/>
  <c r="H26" i="1"/>
  <c r="I26" i="1"/>
  <c r="I27" i="1" s="1"/>
  <c r="J26" i="1"/>
  <c r="L26" i="1" s="1"/>
  <c r="G26" i="1"/>
  <c r="L23" i="1"/>
  <c r="K23" i="1"/>
  <c r="H23" i="1"/>
  <c r="I23" i="1"/>
  <c r="J23" i="1"/>
  <c r="G23" i="1"/>
  <c r="H27" i="1" l="1"/>
  <c r="K26" i="1"/>
  <c r="J27" i="1"/>
  <c r="L27" i="1" s="1"/>
  <c r="G27" i="1"/>
  <c r="E107" i="15"/>
  <c r="D107" i="15"/>
  <c r="D106" i="15" s="1"/>
  <c r="D105" i="15" s="1"/>
  <c r="C107" i="15"/>
  <c r="C106" i="15" s="1"/>
  <c r="C105" i="15" s="1"/>
  <c r="E100" i="15"/>
  <c r="D100" i="15"/>
  <c r="D99" i="15" s="1"/>
  <c r="D98" i="15" s="1"/>
  <c r="C100" i="15"/>
  <c r="E99" i="15"/>
  <c r="F99" i="15" s="1"/>
  <c r="C99" i="15"/>
  <c r="C98" i="15" s="1"/>
  <c r="E98" i="15"/>
  <c r="E93" i="15"/>
  <c r="D93" i="15"/>
  <c r="F93" i="15" s="1"/>
  <c r="C93" i="15"/>
  <c r="E90" i="15"/>
  <c r="F90" i="15" s="1"/>
  <c r="D90" i="15"/>
  <c r="C90" i="15"/>
  <c r="E84" i="15"/>
  <c r="E83" i="15" s="1"/>
  <c r="D84" i="15"/>
  <c r="C84" i="15"/>
  <c r="C83" i="15" s="1"/>
  <c r="C82" i="15" s="1"/>
  <c r="D83" i="15"/>
  <c r="D82" i="15" s="1"/>
  <c r="D81" i="15" s="1"/>
  <c r="D8" i="15" s="1"/>
  <c r="E78" i="15"/>
  <c r="E77" i="15" s="1"/>
  <c r="E76" i="15" s="1"/>
  <c r="D78" i="15"/>
  <c r="C78" i="15"/>
  <c r="C77" i="15" s="1"/>
  <c r="C76" i="15" s="1"/>
  <c r="F74" i="15"/>
  <c r="E74" i="15"/>
  <c r="D74" i="15"/>
  <c r="D73" i="15" s="1"/>
  <c r="D72" i="15" s="1"/>
  <c r="D71" i="15" s="1"/>
  <c r="D9" i="15" s="1"/>
  <c r="C74" i="15"/>
  <c r="E73" i="15"/>
  <c r="E72" i="15" s="1"/>
  <c r="C73" i="15"/>
  <c r="C72" i="15" s="1"/>
  <c r="C71" i="15" s="1"/>
  <c r="C9" i="15" s="1"/>
  <c r="E68" i="15"/>
  <c r="D68" i="15"/>
  <c r="C68" i="15"/>
  <c r="C67" i="15" s="1"/>
  <c r="C66" i="15" s="1"/>
  <c r="D67" i="15"/>
  <c r="D66" i="15" s="1"/>
  <c r="E64" i="15"/>
  <c r="E63" i="15" s="1"/>
  <c r="D64" i="15"/>
  <c r="C64" i="15"/>
  <c r="C63" i="15" s="1"/>
  <c r="D63" i="15"/>
  <c r="E61" i="15"/>
  <c r="F61" i="15" s="1"/>
  <c r="D61" i="15"/>
  <c r="C61" i="15"/>
  <c r="C56" i="15" s="1"/>
  <c r="E57" i="15"/>
  <c r="D57" i="15"/>
  <c r="D56" i="15" s="1"/>
  <c r="D55" i="15" s="1"/>
  <c r="C57" i="15"/>
  <c r="E53" i="15"/>
  <c r="D53" i="15"/>
  <c r="C53" i="15"/>
  <c r="E51" i="15"/>
  <c r="F51" i="15" s="1"/>
  <c r="D51" i="15"/>
  <c r="D50" i="15" s="1"/>
  <c r="C51" i="15"/>
  <c r="C50" i="15" s="1"/>
  <c r="E45" i="15"/>
  <c r="F45" i="15" s="1"/>
  <c r="D45" i="15"/>
  <c r="C45" i="15"/>
  <c r="E36" i="15"/>
  <c r="F36" i="15" s="1"/>
  <c r="D36" i="15"/>
  <c r="C36" i="15"/>
  <c r="E29" i="15"/>
  <c r="F29" i="15" s="1"/>
  <c r="D29" i="15"/>
  <c r="D24" i="15" s="1"/>
  <c r="C29" i="15"/>
  <c r="C24" i="15" s="1"/>
  <c r="E25" i="15"/>
  <c r="F25" i="15" s="1"/>
  <c r="D25" i="15"/>
  <c r="C25" i="15"/>
  <c r="E21" i="15"/>
  <c r="F21" i="15" s="1"/>
  <c r="D21" i="15"/>
  <c r="C21" i="15"/>
  <c r="E19" i="15"/>
  <c r="D19" i="15"/>
  <c r="D14" i="15" s="1"/>
  <c r="C19" i="15"/>
  <c r="E15" i="15"/>
  <c r="F15" i="15" s="1"/>
  <c r="D15" i="15"/>
  <c r="C15" i="15"/>
  <c r="C14" i="15" s="1"/>
  <c r="E14" i="15"/>
  <c r="F14" i="15" s="1"/>
  <c r="H8" i="8"/>
  <c r="G8" i="8"/>
  <c r="F7" i="8"/>
  <c r="F6" i="8" s="1"/>
  <c r="E7" i="8"/>
  <c r="E6" i="8" s="1"/>
  <c r="D7" i="8"/>
  <c r="D6" i="8" s="1"/>
  <c r="C7" i="8"/>
  <c r="C6" i="8" s="1"/>
  <c r="H19" i="5"/>
  <c r="G19" i="5"/>
  <c r="G18" i="5"/>
  <c r="F18" i="5"/>
  <c r="E18" i="5"/>
  <c r="E13" i="5" s="1"/>
  <c r="D18" i="5"/>
  <c r="C18" i="5"/>
  <c r="H17" i="5"/>
  <c r="G17" i="5"/>
  <c r="H16" i="5"/>
  <c r="F16" i="5"/>
  <c r="E16" i="5"/>
  <c r="D16" i="5"/>
  <c r="D13" i="5" s="1"/>
  <c r="C16" i="5"/>
  <c r="H15" i="5"/>
  <c r="G15" i="5"/>
  <c r="F14" i="5"/>
  <c r="F13" i="5" s="1"/>
  <c r="E14" i="5"/>
  <c r="D14" i="5"/>
  <c r="C14" i="5"/>
  <c r="H12" i="5"/>
  <c r="G12" i="5"/>
  <c r="G11" i="5"/>
  <c r="F11" i="5"/>
  <c r="E11" i="5"/>
  <c r="H11" i="5" s="1"/>
  <c r="D11" i="5"/>
  <c r="C11" i="5"/>
  <c r="H10" i="5"/>
  <c r="G10" i="5"/>
  <c r="F9" i="5"/>
  <c r="E9" i="5"/>
  <c r="D9" i="5"/>
  <c r="C9" i="5"/>
  <c r="H8" i="5"/>
  <c r="G8" i="5"/>
  <c r="F7" i="5"/>
  <c r="E7" i="5"/>
  <c r="D7" i="5"/>
  <c r="D6" i="5" s="1"/>
  <c r="C7" i="5"/>
  <c r="L84" i="3"/>
  <c r="K84" i="3"/>
  <c r="J83" i="3"/>
  <c r="K83" i="3" s="1"/>
  <c r="I83" i="3"/>
  <c r="H83" i="3"/>
  <c r="G83" i="3"/>
  <c r="G82" i="3" s="1"/>
  <c r="I82" i="3"/>
  <c r="H82" i="3"/>
  <c r="L81" i="3"/>
  <c r="K81" i="3"/>
  <c r="K80" i="3"/>
  <c r="J80" i="3"/>
  <c r="L80" i="3" s="1"/>
  <c r="I80" i="3"/>
  <c r="H80" i="3"/>
  <c r="G80" i="3"/>
  <c r="L79" i="3"/>
  <c r="K79" i="3"/>
  <c r="L78" i="3"/>
  <c r="K78" i="3"/>
  <c r="L77" i="3"/>
  <c r="K77" i="3"/>
  <c r="L76" i="3"/>
  <c r="K76" i="3"/>
  <c r="J75" i="3"/>
  <c r="J74" i="3" s="1"/>
  <c r="I75" i="3"/>
  <c r="I74" i="3" s="1"/>
  <c r="I73" i="3" s="1"/>
  <c r="H75" i="3"/>
  <c r="H74" i="3" s="1"/>
  <c r="G75" i="3"/>
  <c r="G74" i="3" s="1"/>
  <c r="L72" i="3"/>
  <c r="K72" i="3"/>
  <c r="J71" i="3"/>
  <c r="L71" i="3" s="1"/>
  <c r="I71" i="3"/>
  <c r="I70" i="3" s="1"/>
  <c r="H71" i="3"/>
  <c r="H70" i="3" s="1"/>
  <c r="G71" i="3"/>
  <c r="J70" i="3"/>
  <c r="L70" i="3" s="1"/>
  <c r="G70" i="3"/>
  <c r="K70" i="3" s="1"/>
  <c r="L69" i="3"/>
  <c r="K69" i="3"/>
  <c r="J68" i="3"/>
  <c r="L68" i="3" s="1"/>
  <c r="I68" i="3"/>
  <c r="H68" i="3"/>
  <c r="G68" i="3"/>
  <c r="L67" i="3"/>
  <c r="K67" i="3"/>
  <c r="K66" i="3"/>
  <c r="J66" i="3"/>
  <c r="I66" i="3"/>
  <c r="I65" i="3" s="1"/>
  <c r="H66" i="3"/>
  <c r="H65" i="3" s="1"/>
  <c r="G66" i="3"/>
  <c r="L64" i="3"/>
  <c r="K64" i="3"/>
  <c r="L63" i="3"/>
  <c r="K63" i="3"/>
  <c r="L62" i="3"/>
  <c r="K62" i="3"/>
  <c r="L61" i="3"/>
  <c r="K61" i="3"/>
  <c r="J60" i="3"/>
  <c r="L60" i="3" s="1"/>
  <c r="I60" i="3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J51" i="3"/>
  <c r="I51" i="3"/>
  <c r="H51" i="3"/>
  <c r="G51" i="3"/>
  <c r="L50" i="3"/>
  <c r="K50" i="3"/>
  <c r="L49" i="3"/>
  <c r="K49" i="3"/>
  <c r="L48" i="3"/>
  <c r="K48" i="3"/>
  <c r="L47" i="3"/>
  <c r="K47" i="3"/>
  <c r="L46" i="3"/>
  <c r="K46" i="3"/>
  <c r="L45" i="3"/>
  <c r="K45" i="3"/>
  <c r="J44" i="3"/>
  <c r="L44" i="3" s="1"/>
  <c r="I44" i="3"/>
  <c r="H44" i="3"/>
  <c r="G44" i="3"/>
  <c r="L43" i="3"/>
  <c r="K43" i="3"/>
  <c r="L42" i="3"/>
  <c r="K42" i="3"/>
  <c r="L41" i="3"/>
  <c r="K41" i="3"/>
  <c r="J40" i="3"/>
  <c r="I40" i="3"/>
  <c r="I39" i="3" s="1"/>
  <c r="H40" i="3"/>
  <c r="G40" i="3"/>
  <c r="L38" i="3"/>
  <c r="K38" i="3"/>
  <c r="L37" i="3"/>
  <c r="K37" i="3"/>
  <c r="J36" i="3"/>
  <c r="L36" i="3" s="1"/>
  <c r="I36" i="3"/>
  <c r="H36" i="3"/>
  <c r="G36" i="3"/>
  <c r="K36" i="3" s="1"/>
  <c r="L35" i="3"/>
  <c r="K35" i="3"/>
  <c r="J34" i="3"/>
  <c r="L34" i="3" s="1"/>
  <c r="I34" i="3"/>
  <c r="H34" i="3"/>
  <c r="G34" i="3"/>
  <c r="L33" i="3"/>
  <c r="K33" i="3"/>
  <c r="L32" i="3"/>
  <c r="K32" i="3"/>
  <c r="L31" i="3"/>
  <c r="K31" i="3"/>
  <c r="J30" i="3"/>
  <c r="J29" i="3" s="1"/>
  <c r="I30" i="3"/>
  <c r="L30" i="3" s="1"/>
  <c r="H30" i="3"/>
  <c r="H29" i="3" s="1"/>
  <c r="G30" i="3"/>
  <c r="L22" i="3"/>
  <c r="K22" i="3"/>
  <c r="L21" i="3"/>
  <c r="K21" i="3"/>
  <c r="J20" i="3"/>
  <c r="J19" i="3" s="1"/>
  <c r="I20" i="3"/>
  <c r="H20" i="3"/>
  <c r="H19" i="3" s="1"/>
  <c r="G20" i="3"/>
  <c r="I19" i="3"/>
  <c r="L18" i="3"/>
  <c r="K18" i="3"/>
  <c r="L17" i="3"/>
  <c r="K17" i="3"/>
  <c r="J16" i="3"/>
  <c r="J15" i="3" s="1"/>
  <c r="I16" i="3"/>
  <c r="I15" i="3" s="1"/>
  <c r="H16" i="3"/>
  <c r="H15" i="3" s="1"/>
  <c r="G16" i="3"/>
  <c r="G15" i="3" s="1"/>
  <c r="L14" i="3"/>
  <c r="K14" i="3"/>
  <c r="J13" i="3"/>
  <c r="I13" i="3"/>
  <c r="L13" i="3" s="1"/>
  <c r="H13" i="3"/>
  <c r="H12" i="3" s="1"/>
  <c r="G13" i="3"/>
  <c r="G12" i="3" s="1"/>
  <c r="J12" i="3"/>
  <c r="G16" i="5" l="1"/>
  <c r="C13" i="5"/>
  <c r="G13" i="5" s="1"/>
  <c r="L74" i="3"/>
  <c r="D13" i="15"/>
  <c r="D12" i="15" s="1"/>
  <c r="D7" i="15" s="1"/>
  <c r="E82" i="15"/>
  <c r="F83" i="15"/>
  <c r="C81" i="15"/>
  <c r="C8" i="15" s="1"/>
  <c r="C55" i="15"/>
  <c r="F72" i="15"/>
  <c r="E71" i="15"/>
  <c r="L29" i="3"/>
  <c r="C13" i="15"/>
  <c r="C12" i="15" s="1"/>
  <c r="C7" i="15" s="1"/>
  <c r="F98" i="15"/>
  <c r="F19" i="15"/>
  <c r="I29" i="3"/>
  <c r="I28" i="3" s="1"/>
  <c r="I27" i="3" s="1"/>
  <c r="L51" i="3"/>
  <c r="L66" i="3"/>
  <c r="H18" i="5"/>
  <c r="F68" i="15"/>
  <c r="F73" i="15"/>
  <c r="G9" i="5"/>
  <c r="K34" i="3"/>
  <c r="K75" i="3"/>
  <c r="F100" i="15"/>
  <c r="K68" i="3"/>
  <c r="H73" i="3"/>
  <c r="E50" i="15"/>
  <c r="F50" i="15" s="1"/>
  <c r="F84" i="15"/>
  <c r="L75" i="3"/>
  <c r="K71" i="3"/>
  <c r="F107" i="15"/>
  <c r="H6" i="8"/>
  <c r="F63" i="15"/>
  <c r="H13" i="5"/>
  <c r="F6" i="5"/>
  <c r="G6" i="5" s="1"/>
  <c r="E56" i="15"/>
  <c r="F56" i="15" s="1"/>
  <c r="F78" i="15"/>
  <c r="H9" i="5"/>
  <c r="E6" i="5"/>
  <c r="K15" i="3"/>
  <c r="L15" i="3"/>
  <c r="C6" i="5"/>
  <c r="K27" i="1"/>
  <c r="G14" i="5"/>
  <c r="H7" i="5"/>
  <c r="H14" i="5"/>
  <c r="H7" i="8"/>
  <c r="G6" i="8"/>
  <c r="J82" i="3"/>
  <c r="L82" i="3" s="1"/>
  <c r="L83" i="3"/>
  <c r="K74" i="3"/>
  <c r="J65" i="3"/>
  <c r="L65" i="3" s="1"/>
  <c r="K60" i="3"/>
  <c r="K51" i="3"/>
  <c r="J39" i="3"/>
  <c r="L39" i="3" s="1"/>
  <c r="K44" i="3"/>
  <c r="L40" i="3"/>
  <c r="K40" i="3"/>
  <c r="H11" i="3"/>
  <c r="H10" i="3" s="1"/>
  <c r="H39" i="3"/>
  <c r="H28" i="3" s="1"/>
  <c r="E24" i="15"/>
  <c r="F24" i="15" s="1"/>
  <c r="F53" i="15"/>
  <c r="E106" i="15"/>
  <c r="J11" i="3"/>
  <c r="J10" i="3" s="1"/>
  <c r="L19" i="3"/>
  <c r="L20" i="3"/>
  <c r="K20" i="3"/>
  <c r="E67" i="15"/>
  <c r="F64" i="15"/>
  <c r="F57" i="15"/>
  <c r="L16" i="3"/>
  <c r="I12" i="3"/>
  <c r="G7" i="8"/>
  <c r="G7" i="5"/>
  <c r="G73" i="3"/>
  <c r="G65" i="3"/>
  <c r="K65" i="3" s="1"/>
  <c r="G39" i="3"/>
  <c r="G29" i="3"/>
  <c r="K29" i="3" s="1"/>
  <c r="K30" i="3"/>
  <c r="G19" i="3"/>
  <c r="K19" i="3" s="1"/>
  <c r="K16" i="3"/>
  <c r="K12" i="3"/>
  <c r="G11" i="3"/>
  <c r="K13" i="3"/>
  <c r="D77" i="15"/>
  <c r="E9" i="15" l="1"/>
  <c r="F9" i="15" s="1"/>
  <c r="F71" i="15"/>
  <c r="K82" i="3"/>
  <c r="J73" i="3"/>
  <c r="L73" i="3" s="1"/>
  <c r="F82" i="15"/>
  <c r="E81" i="15"/>
  <c r="H27" i="3"/>
  <c r="E55" i="15"/>
  <c r="F55" i="15" s="1"/>
  <c r="H6" i="5"/>
  <c r="K73" i="3"/>
  <c r="J28" i="3"/>
  <c r="L28" i="3" s="1"/>
  <c r="K39" i="3"/>
  <c r="E13" i="15"/>
  <c r="F13" i="15" s="1"/>
  <c r="F106" i="15"/>
  <c r="E105" i="15"/>
  <c r="F105" i="15" s="1"/>
  <c r="F67" i="15"/>
  <c r="E66" i="15"/>
  <c r="F66" i="15" s="1"/>
  <c r="I11" i="3"/>
  <c r="L12" i="3"/>
  <c r="G28" i="3"/>
  <c r="G27" i="3" s="1"/>
  <c r="G10" i="3"/>
  <c r="K10" i="3" s="1"/>
  <c r="K11" i="3"/>
  <c r="F77" i="15"/>
  <c r="D76" i="15"/>
  <c r="F76" i="15" s="1"/>
  <c r="F81" i="15" l="1"/>
  <c r="E8" i="15"/>
  <c r="F8" i="15" s="1"/>
  <c r="J27" i="3"/>
  <c r="E12" i="15"/>
  <c r="F12" i="15" s="1"/>
  <c r="F7" i="15"/>
  <c r="L11" i="3"/>
  <c r="I10" i="3"/>
  <c r="L10" i="3" s="1"/>
  <c r="K28" i="3"/>
  <c r="L27" i="3" l="1"/>
  <c r="K27" i="3"/>
</calcChain>
</file>

<file path=xl/sharedStrings.xml><?xml version="1.0" encoding="utf-8"?>
<sst xmlns="http://schemas.openxmlformats.org/spreadsheetml/2006/main" count="481" uniqueCount="214">
  <si>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</si>
  <si>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</si>
  <si>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</si>
  <si>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</si>
  <si>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</si>
  <si>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</si>
  <si>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</si>
  <si>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</si>
  <si>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</si>
  <si>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</si>
  <si>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</si>
  <si>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</si>
  <si>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</si>
  <si>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</si>
  <si>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</si>
  <si>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</si>
  <si>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</si>
  <si>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</si>
  <si>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</si>
  <si>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</si>
  <si>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</si>
  <si>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</si>
  <si>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</si>
  <si>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</si>
  <si>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</si>
  <si>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</si>
  <si>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</si>
  <si>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</si>
  <si>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</si>
  <si>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</si>
  <si>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</si>
  <si>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</si>
  <si>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</si>
  <si>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</si>
  <si>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</si>
  <si>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</si>
  <si>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</si>
  <si>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</si>
  <si>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</si>
  <si>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</si>
  <si>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</si>
  <si>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</si>
  <si>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</si>
  <si>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</si>
  <si>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</si>
  <si>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</si>
  <si>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</si>
  <si>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</si>
  <si>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</si>
  <si>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</si>
  <si>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</si>
  <si>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</si>
  <si>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</si>
  <si>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</si>
  <si>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</si>
  <si>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</si>
  <si>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</si>
  <si>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</si>
  <si>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</si>
  <si>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</si>
  <si>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</si>
  <si>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</si>
  <si>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</si>
  <si>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</si>
  <si>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</si>
  <si>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</si>
  <si>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</si>
  <si>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</si>
  <si>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</si>
  <si>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</si>
  <si>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</si>
  <si>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</si>
  <si>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</si>
  <si>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</si>
  <si>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</si>
  <si>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</si>
  <si>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</si>
  <si>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</si>
  <si>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</si>
  <si>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</si>
  <si>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</si>
  <si>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</si>
  <si>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</si>
  <si>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</si>
  <si>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</si>
  <si>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</si>
  <si>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</si>
  <si>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</si>
  <si>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</si>
  <si>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</si>
  <si>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</si>
  <si>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</si>
  <si>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</si>
  <si>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</si>
  <si>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</si>
  <si>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</si>
  <si>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</si>
  <si>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</si>
  <si>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</si>
  <si>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</si>
  <si>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</si>
  <si>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</si>
  <si>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</si>
  <si>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</si>
  <si>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</si>
  <si>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</si>
  <si>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</si>
  <si>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</si>
  <si>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</si>
  <si>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</si>
  <si>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</si>
  <si>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</si>
  <si>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</si>
  <si>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</si>
  <si>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</si>
  <si>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</si>
  <si>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</si>
  <si>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</si>
  <si>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</si>
  <si>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</si>
  <si>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</si>
  <si>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</si>
  <si>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</si>
  <si>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</si>
  <si>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</si>
  <si>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</si>
  <si>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</si>
  <si>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</si>
  <si>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</si>
  <si>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</si>
  <si>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</si>
  <si>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</si>
  <si>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</si>
  <si>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</si>
  <si>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</si>
  <si>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</si>
  <si>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</si>
  <si>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</si>
  <si>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</si>
  <si>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</si>
  <si>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</si>
  <si>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</si>
  <si>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</si>
  <si>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</si>
  <si>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</si>
  <si>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</si>
  <si>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</si>
  <si>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</si>
  <si>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</si>
  <si>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</si>
  <si>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</si>
  <si>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</si>
  <si>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</si>
  <si>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</si>
  <si>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</si>
  <si>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</si>
  <si>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</si>
  <si>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</si>
  <si>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</si>
  <si>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</si>
  <si>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</si>
  <si>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</si>
  <si>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</si>
  <si>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</si>
  <si>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</si>
  <si>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</si>
  <si>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</si>
  <si>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</si>
  <si>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</si>
  <si>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</si>
  <si>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</si>
  <si>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</si>
  <si>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</si>
  <si>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</si>
  <si>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</si>
  <si>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</si>
  <si>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</si>
  <si>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</si>
  <si>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</si>
  <si>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</si>
  <si>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</si>
  <si>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</si>
  <si>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</si>
  <si>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</si>
  <si>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</si>
  <si>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</si>
  <si>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</si>
  <si>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</si>
  <si>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</si>
  <si>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</si>
  <si>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</si>
  <si>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</si>
  <si>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</si>
  <si>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</si>
  <si>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</si>
  <si>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</si>
  <si>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3 Javni red i sigurnost</t>
  </si>
  <si>
    <t>0340 Zatvori</t>
  </si>
  <si>
    <t>11</t>
  </si>
  <si>
    <t>41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</si>
  <si>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</si>
  <si>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</si>
  <si>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</si>
  <si>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</si>
  <si>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</si>
  <si>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</si>
  <si>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</si>
  <si>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</si>
  <si>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</si>
  <si>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</si>
  <si>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3316 ZATVOR U ŠIBENIKU</t>
  </si>
  <si>
    <t>2809 UPRAVLJANJE ZATVORSKIM I PROBACIJSKIM SUSTAVOM</t>
  </si>
  <si>
    <t>10915 ZATVORI I KAZNIONICE</t>
  </si>
  <si>
    <t>109 MINISTARSTVO PRAVOSUĐA I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</si>
</sst>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9" fontId="21" fillId="0" borderId="3" xfId="2" applyNumberFormat="1" applyFont="1" applyBorder="1" applyAlignment="1">
      <alignment horizontal="left"/>
    </xf>
    <xf numFmtId="4" fontId="18" fillId="2" borderId="13" xfId="2" applyNumberFormat="1" applyFont="1" applyFill="1" applyBorder="1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/>
    <xf numFmtId="4" fontId="23" fillId="2" borderId="13" xfId="2" applyNumberFormat="1" applyFon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zoomScaleNormal="100" workbookViewId="0">
      <selection activeCell="I11" sqref="I11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7" t="s">
        <v>45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7" t="s">
        <v>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7" t="s">
        <v>24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3" t="s">
        <v>32</v>
      </c>
      <c r="C7" s="113"/>
      <c r="D7" s="113"/>
      <c r="E7" s="113"/>
      <c r="F7" s="113"/>
      <c r="G7" s="5"/>
      <c r="H7" s="6"/>
      <c r="I7" s="6"/>
      <c r="J7" s="6"/>
      <c r="K7" s="22"/>
      <c r="L7" s="22"/>
    </row>
    <row r="8" spans="2:13" ht="25.5" x14ac:dyDescent="0.25">
      <c r="B8" s="107" t="s">
        <v>3</v>
      </c>
      <c r="C8" s="107"/>
      <c r="D8" s="107"/>
      <c r="E8" s="107"/>
      <c r="F8" s="107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08">
        <v>1</v>
      </c>
      <c r="C9" s="108"/>
      <c r="D9" s="108"/>
      <c r="E9" s="108"/>
      <c r="F9" s="109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4.45" x14ac:dyDescent="0.3">
      <c r="B10" s="103" t="s">
        <v>8</v>
      </c>
      <c r="C10" s="104"/>
      <c r="D10" s="104"/>
      <c r="E10" s="104"/>
      <c r="F10" s="105"/>
      <c r="G10" s="84">
        <v>2738033.64</v>
      </c>
      <c r="H10" s="85">
        <v>3178932</v>
      </c>
      <c r="I10" s="85">
        <v>3163650</v>
      </c>
      <c r="J10" s="85">
        <v>3138090.56</v>
      </c>
      <c r="K10" s="85"/>
      <c r="L10" s="85"/>
    </row>
    <row r="11" spans="2:13" ht="14.45" x14ac:dyDescent="0.3">
      <c r="B11" s="106" t="s">
        <v>7</v>
      </c>
      <c r="C11" s="105"/>
      <c r="D11" s="105"/>
      <c r="E11" s="105"/>
      <c r="F11" s="105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ht="14.45" x14ac:dyDescent="0.3">
      <c r="B12" s="100" t="s">
        <v>0</v>
      </c>
      <c r="C12" s="101"/>
      <c r="D12" s="101"/>
      <c r="E12" s="101"/>
      <c r="F12" s="102"/>
      <c r="G12" s="86">
        <f>G10+G11</f>
        <v>2738033.64</v>
      </c>
      <c r="H12" s="86">
        <f t="shared" ref="H12" si="0">H10+H11</f>
        <v>3178932</v>
      </c>
      <c r="I12" s="86">
        <v>3163650</v>
      </c>
      <c r="J12" s="86">
        <v>3138090.56</v>
      </c>
      <c r="K12" s="87">
        <f>J12/G12*100</f>
        <v>114.61110317110639</v>
      </c>
      <c r="L12" s="87">
        <f>J12/I12*100</f>
        <v>99.192090149036716</v>
      </c>
    </row>
    <row r="13" spans="2:13" x14ac:dyDescent="0.25">
      <c r="B13" s="112" t="s">
        <v>9</v>
      </c>
      <c r="C13" s="104"/>
      <c r="D13" s="104"/>
      <c r="E13" s="104"/>
      <c r="F13" s="104"/>
      <c r="G13" s="88">
        <v>2667506.94</v>
      </c>
      <c r="H13" s="85">
        <v>3108115</v>
      </c>
      <c r="I13" s="85">
        <v>3108406</v>
      </c>
      <c r="J13" s="85">
        <v>3066817.91</v>
      </c>
      <c r="K13" s="85"/>
      <c r="L13" s="85"/>
    </row>
    <row r="14" spans="2:13" ht="14.45" x14ac:dyDescent="0.3">
      <c r="B14" s="106" t="s">
        <v>10</v>
      </c>
      <c r="C14" s="105"/>
      <c r="D14" s="105"/>
      <c r="E14" s="105"/>
      <c r="F14" s="105"/>
      <c r="G14" s="84">
        <v>68342.8</v>
      </c>
      <c r="H14" s="85">
        <v>70817</v>
      </c>
      <c r="I14" s="85">
        <v>55244</v>
      </c>
      <c r="J14" s="85">
        <v>53818.35</v>
      </c>
      <c r="K14" s="85"/>
      <c r="L14" s="85"/>
    </row>
    <row r="15" spans="2:13" ht="14.45" x14ac:dyDescent="0.3">
      <c r="B15" s="14" t="s">
        <v>1</v>
      </c>
      <c r="C15" s="15"/>
      <c r="D15" s="15"/>
      <c r="E15" s="15"/>
      <c r="F15" s="15"/>
      <c r="G15" s="86">
        <f>G13+G14</f>
        <v>2735849.7399999998</v>
      </c>
      <c r="H15" s="86">
        <f t="shared" ref="H15:J15" si="1">H13+H14</f>
        <v>3178932</v>
      </c>
      <c r="I15" s="86">
        <f t="shared" si="1"/>
        <v>3163650</v>
      </c>
      <c r="J15" s="86">
        <f t="shared" si="1"/>
        <v>3120636.2600000002</v>
      </c>
      <c r="K15" s="87">
        <f>J15/G15*100</f>
        <v>114.06460721779261</v>
      </c>
      <c r="L15" s="87">
        <f>J15/I15*100</f>
        <v>98.640376147803963</v>
      </c>
    </row>
    <row r="16" spans="2:13" x14ac:dyDescent="0.25">
      <c r="B16" s="111" t="s">
        <v>2</v>
      </c>
      <c r="C16" s="101"/>
      <c r="D16" s="101"/>
      <c r="E16" s="101"/>
      <c r="F16" s="101"/>
      <c r="G16" s="89">
        <f>G12-G15</f>
        <v>2183.9000000003725</v>
      </c>
      <c r="H16" s="89">
        <f t="shared" ref="H16:J16" si="2">H12-H15</f>
        <v>0</v>
      </c>
      <c r="I16" s="89">
        <f t="shared" si="2"/>
        <v>0</v>
      </c>
      <c r="J16" s="89">
        <f t="shared" si="2"/>
        <v>17454.299999999814</v>
      </c>
      <c r="K16" s="87">
        <f>J16/G16*100</f>
        <v>799.2261550435843</v>
      </c>
      <c r="L16" s="87" t="e">
        <f>J16/I16*100</f>
        <v>#DIV/0!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3" t="s">
        <v>29</v>
      </c>
      <c r="C18" s="113"/>
      <c r="D18" s="113"/>
      <c r="E18" s="113"/>
      <c r="F18" s="113"/>
      <c r="G18" s="7"/>
      <c r="H18" s="7"/>
      <c r="I18" s="7"/>
      <c r="J18" s="7"/>
      <c r="K18" s="1"/>
      <c r="L18" s="1"/>
      <c r="M18" s="1"/>
    </row>
    <row r="19" spans="1:49" ht="25.5" x14ac:dyDescent="0.25">
      <c r="B19" s="107" t="s">
        <v>3</v>
      </c>
      <c r="C19" s="107"/>
      <c r="D19" s="107"/>
      <c r="E19" s="107"/>
      <c r="F19" s="107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14">
        <v>1</v>
      </c>
      <c r="C20" s="115"/>
      <c r="D20" s="115"/>
      <c r="E20" s="115"/>
      <c r="F20" s="115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3" t="s">
        <v>11</v>
      </c>
      <c r="C21" s="116"/>
      <c r="D21" s="116"/>
      <c r="E21" s="116"/>
      <c r="F21" s="116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ht="14.45" x14ac:dyDescent="0.3">
      <c r="B22" s="103" t="s">
        <v>12</v>
      </c>
      <c r="C22" s="104"/>
      <c r="D22" s="104"/>
      <c r="E22" s="104"/>
      <c r="F22" s="104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3">
      <c r="B23" s="117" t="s">
        <v>23</v>
      </c>
      <c r="C23" s="118"/>
      <c r="D23" s="118"/>
      <c r="E23" s="118"/>
      <c r="F23" s="119"/>
      <c r="G23" s="91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3">
      <c r="A24"/>
      <c r="B24" s="103" t="s">
        <v>5</v>
      </c>
      <c r="C24" s="104"/>
      <c r="D24" s="104"/>
      <c r="E24" s="104"/>
      <c r="F24" s="104"/>
      <c r="G24" s="88">
        <v>19944.580000000002</v>
      </c>
      <c r="H24" s="85">
        <v>0</v>
      </c>
      <c r="I24" s="85">
        <v>0</v>
      </c>
      <c r="J24" s="85">
        <v>22128.47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3" t="s">
        <v>28</v>
      </c>
      <c r="C25" s="104"/>
      <c r="D25" s="104"/>
      <c r="E25" s="104"/>
      <c r="F25" s="104"/>
      <c r="G25" s="88">
        <v>22128.47</v>
      </c>
      <c r="H25" s="85">
        <v>0</v>
      </c>
      <c r="I25" s="85">
        <v>0</v>
      </c>
      <c r="J25" s="85">
        <v>39582.769999999997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14.45" x14ac:dyDescent="0.3">
      <c r="A26" s="35"/>
      <c r="B26" s="117" t="s">
        <v>30</v>
      </c>
      <c r="C26" s="118"/>
      <c r="D26" s="118"/>
      <c r="E26" s="118"/>
      <c r="F26" s="119"/>
      <c r="G26" s="93">
        <f>G24+G25</f>
        <v>42073.05</v>
      </c>
      <c r="H26" s="93">
        <f t="shared" ref="H26:J26" si="4">H24+H25</f>
        <v>0</v>
      </c>
      <c r="I26" s="93">
        <f t="shared" si="4"/>
        <v>0</v>
      </c>
      <c r="J26" s="93">
        <f t="shared" si="4"/>
        <v>61711.24</v>
      </c>
      <c r="K26" s="92">
        <f>J26/G26*100</f>
        <v>146.67641162216668</v>
      </c>
      <c r="L26" s="92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0" t="s">
        <v>31</v>
      </c>
      <c r="C27" s="110"/>
      <c r="D27" s="110"/>
      <c r="E27" s="110"/>
      <c r="F27" s="110"/>
      <c r="G27" s="93">
        <f>G16+G26</f>
        <v>44256.950000000375</v>
      </c>
      <c r="H27" s="93">
        <f t="shared" ref="H27:J27" si="5">H16+H26</f>
        <v>0</v>
      </c>
      <c r="I27" s="93">
        <f t="shared" si="5"/>
        <v>0</v>
      </c>
      <c r="J27" s="93">
        <f t="shared" si="5"/>
        <v>79165.539999999804</v>
      </c>
      <c r="K27" s="92">
        <f>J27/G27*100</f>
        <v>178.87708032297556</v>
      </c>
      <c r="L27" s="92" t="e">
        <f>J27/I27*100</f>
        <v>#DIV/0!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8" t="s">
        <v>39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49" ht="15" customHeight="1" x14ac:dyDescent="0.25">
      <c r="B31" s="98" t="s">
        <v>40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49" ht="15" customHeight="1" x14ac:dyDescent="0.25">
      <c r="B32" s="98" t="s">
        <v>27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36.75" customHeight="1" x14ac:dyDescent="0.2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ht="15" customHeight="1" x14ac:dyDescent="0.25">
      <c r="B34" s="99" t="s">
        <v>41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 x14ac:dyDescent="0.2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5"/>
  <sheetViews>
    <sheetView topLeftCell="A4" zoomScale="90" zoomScaleNormal="90" workbookViewId="0">
      <selection activeCell="A42" sqref="A4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7" t="s">
        <v>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7" t="s">
        <v>26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7" t="s">
        <v>15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0" t="s">
        <v>3</v>
      </c>
      <c r="C8" s="121"/>
      <c r="D8" s="121"/>
      <c r="E8" s="121"/>
      <c r="F8" s="12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4"/>
      <c r="C10" s="65"/>
      <c r="D10" s="66"/>
      <c r="E10" s="67"/>
      <c r="F10" s="59" t="s">
        <v>42</v>
      </c>
      <c r="G10" s="64">
        <f>G11</f>
        <v>2738033.64</v>
      </c>
      <c r="H10" s="64">
        <f>H11</f>
        <v>3178932</v>
      </c>
      <c r="I10" s="64">
        <f>I11</f>
        <v>3163650</v>
      </c>
      <c r="J10" s="64">
        <f>J11</f>
        <v>3138090.56</v>
      </c>
      <c r="K10" s="68">
        <f t="shared" ref="K10:K22" si="0">(J10*100)/G10</f>
        <v>114.61110317110639</v>
      </c>
      <c r="L10" s="68">
        <f t="shared" ref="L10:L22" si="1">(J10*100)/I10</f>
        <v>99.192090149036716</v>
      </c>
    </row>
    <row r="11" spans="2:12" ht="14.45" x14ac:dyDescent="0.3">
      <c r="B11" s="64" t="s">
        <v>55</v>
      </c>
      <c r="C11" s="64"/>
      <c r="D11" s="64"/>
      <c r="E11" s="64"/>
      <c r="F11" s="64" t="s">
        <v>56</v>
      </c>
      <c r="G11" s="64">
        <f>G12+G15+G19</f>
        <v>2738033.64</v>
      </c>
      <c r="H11" s="64">
        <f>H12+H15+H19</f>
        <v>3178932</v>
      </c>
      <c r="I11" s="64">
        <f>I12+I15+I19</f>
        <v>3163650</v>
      </c>
      <c r="J11" s="64">
        <f>J12+J15+J19</f>
        <v>3138090.56</v>
      </c>
      <c r="K11" s="64">
        <f t="shared" si="0"/>
        <v>114.61110317110639</v>
      </c>
      <c r="L11" s="64">
        <f t="shared" si="1"/>
        <v>99.192090149036716</v>
      </c>
    </row>
    <row r="12" spans="2:12" ht="14.45" x14ac:dyDescent="0.3">
      <c r="B12" s="64"/>
      <c r="C12" s="64" t="s">
        <v>57</v>
      </c>
      <c r="D12" s="64"/>
      <c r="E12" s="64"/>
      <c r="F12" s="64" t="s">
        <v>58</v>
      </c>
      <c r="G12" s="64">
        <f t="shared" ref="G12:J13" si="2">G13</f>
        <v>19043.45</v>
      </c>
      <c r="H12" s="64">
        <f t="shared" si="2"/>
        <v>0</v>
      </c>
      <c r="I12" s="64">
        <f t="shared" si="2"/>
        <v>58815</v>
      </c>
      <c r="J12" s="64">
        <f t="shared" si="2"/>
        <v>53236.28</v>
      </c>
      <c r="K12" s="64">
        <f t="shared" si="0"/>
        <v>279.55165686889717</v>
      </c>
      <c r="L12" s="64">
        <f t="shared" si="1"/>
        <v>90.51480064609369</v>
      </c>
    </row>
    <row r="13" spans="2:12" ht="14.45" x14ac:dyDescent="0.3">
      <c r="B13" s="64"/>
      <c r="C13" s="64"/>
      <c r="D13" s="64" t="s">
        <v>59</v>
      </c>
      <c r="E13" s="64"/>
      <c r="F13" s="64" t="s">
        <v>60</v>
      </c>
      <c r="G13" s="64">
        <f t="shared" si="2"/>
        <v>19043.45</v>
      </c>
      <c r="H13" s="64">
        <f t="shared" si="2"/>
        <v>0</v>
      </c>
      <c r="I13" s="64">
        <f t="shared" si="2"/>
        <v>58815</v>
      </c>
      <c r="J13" s="64">
        <f t="shared" si="2"/>
        <v>53236.28</v>
      </c>
      <c r="K13" s="64">
        <f t="shared" si="0"/>
        <v>279.55165686889717</v>
      </c>
      <c r="L13" s="64">
        <f t="shared" si="1"/>
        <v>90.51480064609369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19043.45</v>
      </c>
      <c r="H14" s="65">
        <v>0</v>
      </c>
      <c r="I14" s="65">
        <v>58815</v>
      </c>
      <c r="J14" s="65">
        <v>53236.28</v>
      </c>
      <c r="K14" s="65">
        <f t="shared" si="0"/>
        <v>279.55165686889717</v>
      </c>
      <c r="L14" s="65">
        <f t="shared" si="1"/>
        <v>90.51480064609369</v>
      </c>
    </row>
    <row r="15" spans="2:12" x14ac:dyDescent="0.25">
      <c r="B15" s="64"/>
      <c r="C15" s="64" t="s">
        <v>63</v>
      </c>
      <c r="D15" s="64"/>
      <c r="E15" s="64"/>
      <c r="F15" s="64" t="s">
        <v>64</v>
      </c>
      <c r="G15" s="64">
        <f>G16</f>
        <v>17341.009999999998</v>
      </c>
      <c r="H15" s="64">
        <f>H16</f>
        <v>10087</v>
      </c>
      <c r="I15" s="64">
        <f>I16</f>
        <v>10087</v>
      </c>
      <c r="J15" s="64">
        <f>J16</f>
        <v>22479.149999999998</v>
      </c>
      <c r="K15" s="64">
        <f t="shared" si="0"/>
        <v>129.62999271668721</v>
      </c>
      <c r="L15" s="64">
        <f t="shared" si="1"/>
        <v>222.85268166947557</v>
      </c>
    </row>
    <row r="16" spans="2:12" x14ac:dyDescent="0.25">
      <c r="B16" s="64"/>
      <c r="C16" s="64"/>
      <c r="D16" s="64" t="s">
        <v>65</v>
      </c>
      <c r="E16" s="64"/>
      <c r="F16" s="64" t="s">
        <v>66</v>
      </c>
      <c r="G16" s="64">
        <f>G17+G18</f>
        <v>17341.009999999998</v>
      </c>
      <c r="H16" s="64">
        <f>H17+H18</f>
        <v>10087</v>
      </c>
      <c r="I16" s="64">
        <f>I17+I18</f>
        <v>10087</v>
      </c>
      <c r="J16" s="64">
        <f>J17+J18</f>
        <v>22479.149999999998</v>
      </c>
      <c r="K16" s="64">
        <f t="shared" si="0"/>
        <v>129.62999271668721</v>
      </c>
      <c r="L16" s="64">
        <f t="shared" si="1"/>
        <v>222.85268166947557</v>
      </c>
    </row>
    <row r="17" spans="2:12" ht="14.45" x14ac:dyDescent="0.3">
      <c r="B17" s="65"/>
      <c r="C17" s="65"/>
      <c r="D17" s="65"/>
      <c r="E17" s="65" t="s">
        <v>67</v>
      </c>
      <c r="F17" s="65" t="s">
        <v>68</v>
      </c>
      <c r="G17" s="65">
        <v>709.8</v>
      </c>
      <c r="H17" s="65">
        <v>10087</v>
      </c>
      <c r="I17" s="65">
        <v>10087</v>
      </c>
      <c r="J17" s="65">
        <v>346.53</v>
      </c>
      <c r="K17" s="65">
        <f t="shared" si="0"/>
        <v>48.820794590025365</v>
      </c>
      <c r="L17" s="65">
        <f t="shared" si="1"/>
        <v>3.4354119163279471</v>
      </c>
    </row>
    <row r="18" spans="2:12" x14ac:dyDescent="0.25">
      <c r="B18" s="65"/>
      <c r="C18" s="65"/>
      <c r="D18" s="65"/>
      <c r="E18" s="65" t="s">
        <v>69</v>
      </c>
      <c r="F18" s="65" t="s">
        <v>70</v>
      </c>
      <c r="G18" s="65">
        <v>16631.21</v>
      </c>
      <c r="H18" s="65">
        <v>0</v>
      </c>
      <c r="I18" s="65">
        <v>0</v>
      </c>
      <c r="J18" s="127">
        <v>22132.62</v>
      </c>
      <c r="K18" s="65">
        <f t="shared" si="0"/>
        <v>133.07883190699894</v>
      </c>
      <c r="L18" s="65" t="e">
        <f t="shared" si="1"/>
        <v>#DIV/0!</v>
      </c>
    </row>
    <row r="19" spans="2:12" x14ac:dyDescent="0.25">
      <c r="B19" s="64"/>
      <c r="C19" s="64" t="s">
        <v>71</v>
      </c>
      <c r="D19" s="64"/>
      <c r="E19" s="64"/>
      <c r="F19" s="64" t="s">
        <v>72</v>
      </c>
      <c r="G19" s="64">
        <f>G20</f>
        <v>2701649.18</v>
      </c>
      <c r="H19" s="64">
        <f>H20</f>
        <v>3168845</v>
      </c>
      <c r="I19" s="64">
        <f>I20</f>
        <v>3094748</v>
      </c>
      <c r="J19" s="64">
        <f>J20</f>
        <v>3062375.13</v>
      </c>
      <c r="K19" s="64">
        <f t="shared" si="0"/>
        <v>113.35206483026785</v>
      </c>
      <c r="L19" s="64">
        <f t="shared" si="1"/>
        <v>98.953941645652577</v>
      </c>
    </row>
    <row r="20" spans="2:12" x14ac:dyDescent="0.25">
      <c r="B20" s="64"/>
      <c r="C20" s="64"/>
      <c r="D20" s="64" t="s">
        <v>73</v>
      </c>
      <c r="E20" s="64"/>
      <c r="F20" s="64" t="s">
        <v>74</v>
      </c>
      <c r="G20" s="64">
        <f>G21+G22</f>
        <v>2701649.18</v>
      </c>
      <c r="H20" s="64">
        <f>H21+H22</f>
        <v>3168845</v>
      </c>
      <c r="I20" s="64">
        <f>I21+I22</f>
        <v>3094748</v>
      </c>
      <c r="J20" s="64">
        <f>J21+J22</f>
        <v>3062375.13</v>
      </c>
      <c r="K20" s="64">
        <f t="shared" si="0"/>
        <v>113.35206483026785</v>
      </c>
      <c r="L20" s="64">
        <f t="shared" si="1"/>
        <v>98.953941645652577</v>
      </c>
    </row>
    <row r="21" spans="2:12" ht="14.45" x14ac:dyDescent="0.3">
      <c r="B21" s="65"/>
      <c r="C21" s="65"/>
      <c r="D21" s="65"/>
      <c r="E21" s="65" t="s">
        <v>75</v>
      </c>
      <c r="F21" s="65" t="s">
        <v>76</v>
      </c>
      <c r="G21" s="65">
        <v>2636677.54</v>
      </c>
      <c r="H21" s="65">
        <v>3100948</v>
      </c>
      <c r="I21" s="65">
        <v>3042424</v>
      </c>
      <c r="J21" s="65">
        <v>3010062.57</v>
      </c>
      <c r="K21" s="65">
        <f t="shared" si="0"/>
        <v>114.16119431881685</v>
      </c>
      <c r="L21" s="65">
        <f t="shared" si="1"/>
        <v>98.936327415245216</v>
      </c>
    </row>
    <row r="22" spans="2:12" ht="14.45" x14ac:dyDescent="0.3">
      <c r="B22" s="65"/>
      <c r="C22" s="65"/>
      <c r="D22" s="65"/>
      <c r="E22" s="65" t="s">
        <v>77</v>
      </c>
      <c r="F22" s="65" t="s">
        <v>78</v>
      </c>
      <c r="G22" s="65">
        <v>64971.64</v>
      </c>
      <c r="H22" s="65">
        <v>67897</v>
      </c>
      <c r="I22" s="65">
        <v>52324</v>
      </c>
      <c r="J22" s="65">
        <v>52312.56</v>
      </c>
      <c r="K22" s="65">
        <f t="shared" si="0"/>
        <v>80.515991284812884</v>
      </c>
      <c r="L22" s="65">
        <f t="shared" si="1"/>
        <v>99.978136228117123</v>
      </c>
    </row>
    <row r="23" spans="2:12" ht="14.45" x14ac:dyDescent="0.3">
      <c r="F23" s="35"/>
    </row>
    <row r="24" spans="2:12" ht="14.45" x14ac:dyDescent="0.3">
      <c r="F24" s="35"/>
      <c r="K24" s="96"/>
    </row>
    <row r="25" spans="2:12" ht="36.75" customHeight="1" x14ac:dyDescent="0.25">
      <c r="B25" s="120" t="s">
        <v>3</v>
      </c>
      <c r="C25" s="121"/>
      <c r="D25" s="121"/>
      <c r="E25" s="121"/>
      <c r="F25" s="122"/>
      <c r="G25" s="126" t="s">
        <v>50</v>
      </c>
      <c r="H25" s="28" t="s">
        <v>47</v>
      </c>
      <c r="I25" s="28" t="s">
        <v>48</v>
      </c>
      <c r="J25" s="28" t="s">
        <v>51</v>
      </c>
      <c r="K25" s="28" t="s">
        <v>6</v>
      </c>
      <c r="L25" s="28" t="s">
        <v>22</v>
      </c>
    </row>
    <row r="26" spans="2:12" ht="14.45" x14ac:dyDescent="0.3">
      <c r="B26" s="123">
        <v>1</v>
      </c>
      <c r="C26" s="124"/>
      <c r="D26" s="124"/>
      <c r="E26" s="124"/>
      <c r="F26" s="125"/>
      <c r="G26" s="30">
        <v>2</v>
      </c>
      <c r="H26" s="30">
        <v>3</v>
      </c>
      <c r="I26" s="30">
        <v>4</v>
      </c>
      <c r="J26" s="30">
        <v>5</v>
      </c>
      <c r="K26" s="30" t="s">
        <v>13</v>
      </c>
      <c r="L26" s="30" t="s">
        <v>14</v>
      </c>
    </row>
    <row r="27" spans="2:12" ht="14.45" x14ac:dyDescent="0.3">
      <c r="B27" s="64"/>
      <c r="C27" s="65"/>
      <c r="D27" s="66"/>
      <c r="E27" s="67"/>
      <c r="F27" s="8" t="s">
        <v>21</v>
      </c>
      <c r="G27" s="64">
        <f>G28+G73</f>
        <v>2735849.7444302868</v>
      </c>
      <c r="H27" s="64">
        <f>H28+H73</f>
        <v>3178932</v>
      </c>
      <c r="I27" s="64">
        <f>I28+I73</f>
        <v>3163650</v>
      </c>
      <c r="J27" s="64">
        <f>J28+J73</f>
        <v>3120636.26</v>
      </c>
      <c r="K27" s="69">
        <f t="shared" ref="K27:K58" si="3">(J27*100)/G27</f>
        <v>114.06460703308255</v>
      </c>
      <c r="L27" s="69">
        <f t="shared" ref="L27:L58" si="4">(J27*100)/I27</f>
        <v>98.640376147803963</v>
      </c>
    </row>
    <row r="28" spans="2:12" ht="14.45" x14ac:dyDescent="0.3">
      <c r="B28" s="64" t="s">
        <v>79</v>
      </c>
      <c r="C28" s="64"/>
      <c r="D28" s="64"/>
      <c r="E28" s="64"/>
      <c r="F28" s="64" t="s">
        <v>80</v>
      </c>
      <c r="G28" s="64">
        <f>G29+G39+G65+G70</f>
        <v>2667506.9403968407</v>
      </c>
      <c r="H28" s="64">
        <f>H29+H39+H65+H70</f>
        <v>3108115</v>
      </c>
      <c r="I28" s="64">
        <f>I29+I39+I65+I70</f>
        <v>3108406</v>
      </c>
      <c r="J28" s="64">
        <f>J29+J39+J65+J70</f>
        <v>3066817.9099999997</v>
      </c>
      <c r="K28" s="64">
        <f t="shared" si="3"/>
        <v>114.96944444852143</v>
      </c>
      <c r="L28" s="64">
        <f t="shared" si="4"/>
        <v>98.662076639924109</v>
      </c>
    </row>
    <row r="29" spans="2:12" ht="14.45" x14ac:dyDescent="0.3">
      <c r="B29" s="64"/>
      <c r="C29" s="64" t="s">
        <v>81</v>
      </c>
      <c r="D29" s="64"/>
      <c r="E29" s="64"/>
      <c r="F29" s="64" t="s">
        <v>82</v>
      </c>
      <c r="G29" s="64">
        <f>G30+G34+G36</f>
        <v>2144342.8622197886</v>
      </c>
      <c r="H29" s="64">
        <f>H30+H34+H36</f>
        <v>2542506</v>
      </c>
      <c r="I29" s="64">
        <f>I30+I34+I36</f>
        <v>2485578</v>
      </c>
      <c r="J29" s="64">
        <f>J30+J34+J36</f>
        <v>2485256</v>
      </c>
      <c r="K29" s="64">
        <f t="shared" si="3"/>
        <v>115.89825693393564</v>
      </c>
      <c r="L29" s="64">
        <f t="shared" si="4"/>
        <v>99.987045266734739</v>
      </c>
    </row>
    <row r="30" spans="2:12" x14ac:dyDescent="0.25">
      <c r="B30" s="64"/>
      <c r="C30" s="64"/>
      <c r="D30" s="64" t="s">
        <v>83</v>
      </c>
      <c r="E30" s="64"/>
      <c r="F30" s="64" t="s">
        <v>84</v>
      </c>
      <c r="G30" s="64">
        <f>G31+G32+G33</f>
        <v>1627979.15455571</v>
      </c>
      <c r="H30" s="64">
        <f>H31+H32+H33</f>
        <v>1946826</v>
      </c>
      <c r="I30" s="64">
        <f>I31+I32+I33</f>
        <v>1901039</v>
      </c>
      <c r="J30" s="64">
        <f>J31+J32+J33</f>
        <v>1900970.73</v>
      </c>
      <c r="K30" s="64">
        <f t="shared" si="3"/>
        <v>116.76873900260669</v>
      </c>
      <c r="L30" s="64">
        <f t="shared" si="4"/>
        <v>99.996408805921391</v>
      </c>
    </row>
    <row r="31" spans="2:12" x14ac:dyDescent="0.25">
      <c r="B31" s="65"/>
      <c r="C31" s="65"/>
      <c r="D31" s="65"/>
      <c r="E31" s="65" t="s">
        <v>85</v>
      </c>
      <c r="F31" s="65" t="s">
        <v>86</v>
      </c>
      <c r="G31" s="65">
        <v>1519521.2860840133</v>
      </c>
      <c r="H31" s="65">
        <v>1834571</v>
      </c>
      <c r="I31" s="65">
        <v>1806171</v>
      </c>
      <c r="J31" s="65">
        <v>1806119.81</v>
      </c>
      <c r="K31" s="65">
        <f t="shared" si="3"/>
        <v>118.86110622738198</v>
      </c>
      <c r="L31" s="65">
        <f t="shared" si="4"/>
        <v>99.99716582759882</v>
      </c>
    </row>
    <row r="32" spans="2:12" x14ac:dyDescent="0.25">
      <c r="B32" s="65"/>
      <c r="C32" s="65"/>
      <c r="D32" s="65"/>
      <c r="E32" s="65" t="s">
        <v>87</v>
      </c>
      <c r="F32" s="65" t="s">
        <v>88</v>
      </c>
      <c r="G32" s="65">
        <v>107448.14785320857</v>
      </c>
      <c r="H32" s="65">
        <v>111591</v>
      </c>
      <c r="I32" s="65">
        <v>94291</v>
      </c>
      <c r="J32" s="65">
        <v>94274.03</v>
      </c>
      <c r="K32" s="65">
        <f t="shared" si="3"/>
        <v>87.739092654061807</v>
      </c>
      <c r="L32" s="65">
        <f t="shared" si="4"/>
        <v>99.98200252410092</v>
      </c>
    </row>
    <row r="33" spans="2:12" x14ac:dyDescent="0.25">
      <c r="B33" s="65"/>
      <c r="C33" s="65"/>
      <c r="D33" s="65"/>
      <c r="E33" s="65" t="s">
        <v>89</v>
      </c>
      <c r="F33" s="65" t="s">
        <v>90</v>
      </c>
      <c r="G33" s="65">
        <v>1009.7206184882873</v>
      </c>
      <c r="H33" s="65">
        <v>664</v>
      </c>
      <c r="I33" s="65">
        <v>577</v>
      </c>
      <c r="J33" s="65">
        <v>576.89</v>
      </c>
      <c r="K33" s="65">
        <f t="shared" si="3"/>
        <v>57.133625820545916</v>
      </c>
      <c r="L33" s="65">
        <f t="shared" si="4"/>
        <v>99.980935875216645</v>
      </c>
    </row>
    <row r="34" spans="2:12" ht="14.45" x14ac:dyDescent="0.3">
      <c r="B34" s="64"/>
      <c r="C34" s="64"/>
      <c r="D34" s="64" t="s">
        <v>91</v>
      </c>
      <c r="E34" s="64"/>
      <c r="F34" s="64" t="s">
        <v>92</v>
      </c>
      <c r="G34" s="64">
        <f>G35</f>
        <v>70782.91</v>
      </c>
      <c r="H34" s="64">
        <f>H35</f>
        <v>49824</v>
      </c>
      <c r="I34" s="64">
        <f>I35</f>
        <v>65324</v>
      </c>
      <c r="J34" s="64">
        <f>J35</f>
        <v>65124.14</v>
      </c>
      <c r="K34" s="64">
        <f t="shared" si="3"/>
        <v>92.005457249497084</v>
      </c>
      <c r="L34" s="64">
        <f t="shared" si="4"/>
        <v>99.694048129324599</v>
      </c>
    </row>
    <row r="35" spans="2:12" ht="14.45" x14ac:dyDescent="0.3">
      <c r="B35" s="65"/>
      <c r="C35" s="65"/>
      <c r="D35" s="65"/>
      <c r="E35" s="65" t="s">
        <v>93</v>
      </c>
      <c r="F35" s="65" t="s">
        <v>92</v>
      </c>
      <c r="G35" s="65">
        <v>70782.91</v>
      </c>
      <c r="H35" s="65">
        <v>49824</v>
      </c>
      <c r="I35" s="65">
        <v>65324</v>
      </c>
      <c r="J35" s="65">
        <v>65124.14</v>
      </c>
      <c r="K35" s="65">
        <f t="shared" si="3"/>
        <v>92.005457249497084</v>
      </c>
      <c r="L35" s="65">
        <f t="shared" si="4"/>
        <v>99.694048129324599</v>
      </c>
    </row>
    <row r="36" spans="2:12" x14ac:dyDescent="0.25">
      <c r="B36" s="64"/>
      <c r="C36" s="64"/>
      <c r="D36" s="64" t="s">
        <v>94</v>
      </c>
      <c r="E36" s="64"/>
      <c r="F36" s="64" t="s">
        <v>95</v>
      </c>
      <c r="G36" s="64">
        <f>G37+G38</f>
        <v>445580.79766407853</v>
      </c>
      <c r="H36" s="64">
        <f>H37+H38</f>
        <v>545856</v>
      </c>
      <c r="I36" s="64">
        <f>I37+I38</f>
        <v>519215</v>
      </c>
      <c r="J36" s="64">
        <f>J37+J38</f>
        <v>519161.13</v>
      </c>
      <c r="K36" s="64">
        <f t="shared" si="3"/>
        <v>116.51335352009342</v>
      </c>
      <c r="L36" s="64">
        <f t="shared" si="4"/>
        <v>99.989624721935996</v>
      </c>
    </row>
    <row r="37" spans="2:12" ht="14.45" x14ac:dyDescent="0.3">
      <c r="B37" s="65"/>
      <c r="C37" s="65"/>
      <c r="D37" s="65"/>
      <c r="E37" s="65" t="s">
        <v>96</v>
      </c>
      <c r="F37" s="65" t="s">
        <v>97</v>
      </c>
      <c r="G37" s="65">
        <v>176964.23783927268</v>
      </c>
      <c r="H37" s="65">
        <v>205039</v>
      </c>
      <c r="I37" s="65">
        <v>205539</v>
      </c>
      <c r="J37" s="65">
        <v>205500.94</v>
      </c>
      <c r="K37" s="65">
        <f t="shared" si="3"/>
        <v>116.12568873189265</v>
      </c>
      <c r="L37" s="65">
        <f t="shared" si="4"/>
        <v>99.98148283294168</v>
      </c>
    </row>
    <row r="38" spans="2:12" ht="14.45" x14ac:dyDescent="0.3">
      <c r="B38" s="65"/>
      <c r="C38" s="65"/>
      <c r="D38" s="65"/>
      <c r="E38" s="65" t="s">
        <v>98</v>
      </c>
      <c r="F38" s="65" t="s">
        <v>99</v>
      </c>
      <c r="G38" s="65">
        <v>268616.55982480588</v>
      </c>
      <c r="H38" s="65">
        <v>340817</v>
      </c>
      <c r="I38" s="65">
        <v>313676</v>
      </c>
      <c r="J38" s="65">
        <v>313660.19</v>
      </c>
      <c r="K38" s="65">
        <f t="shared" si="3"/>
        <v>116.76874657488428</v>
      </c>
      <c r="L38" s="65">
        <f t="shared" si="4"/>
        <v>99.994959767403301</v>
      </c>
    </row>
    <row r="39" spans="2:12" ht="14.45" x14ac:dyDescent="0.3">
      <c r="B39" s="64"/>
      <c r="C39" s="64" t="s">
        <v>100</v>
      </c>
      <c r="D39" s="64"/>
      <c r="E39" s="64"/>
      <c r="F39" s="64" t="s">
        <v>101</v>
      </c>
      <c r="G39" s="64">
        <f>G40+G44+G51+G60</f>
        <v>503151.75167562539</v>
      </c>
      <c r="H39" s="64">
        <f>H40+H44+H51+H60</f>
        <v>563420</v>
      </c>
      <c r="I39" s="64">
        <f>I40+I44+I51+I60</f>
        <v>562020</v>
      </c>
      <c r="J39" s="64">
        <f>J40+J44+J51+J60</f>
        <v>527050.84</v>
      </c>
      <c r="K39" s="64">
        <f t="shared" si="3"/>
        <v>104.74987680054465</v>
      </c>
      <c r="L39" s="64">
        <f t="shared" si="4"/>
        <v>93.777950962599192</v>
      </c>
    </row>
    <row r="40" spans="2:12" x14ac:dyDescent="0.25">
      <c r="B40" s="64"/>
      <c r="C40" s="64"/>
      <c r="D40" s="64" t="s">
        <v>102</v>
      </c>
      <c r="E40" s="64"/>
      <c r="F40" s="64" t="s">
        <v>103</v>
      </c>
      <c r="G40" s="64">
        <f>G41+G42+G43</f>
        <v>52941.97358816112</v>
      </c>
      <c r="H40" s="64">
        <f>H41+H42+H43</f>
        <v>72068</v>
      </c>
      <c r="I40" s="64">
        <f>I41+I42+I43</f>
        <v>66168</v>
      </c>
      <c r="J40" s="64">
        <f>J41+J42+J43</f>
        <v>65149.37</v>
      </c>
      <c r="K40" s="64">
        <f t="shared" si="3"/>
        <v>123.05806826696899</v>
      </c>
      <c r="L40" s="64">
        <f t="shared" si="4"/>
        <v>98.460539837988151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3318.0702103656513</v>
      </c>
      <c r="H41" s="65">
        <v>3318</v>
      </c>
      <c r="I41" s="65">
        <v>3318</v>
      </c>
      <c r="J41" s="65">
        <v>4311.68</v>
      </c>
      <c r="K41" s="65">
        <f t="shared" si="3"/>
        <v>129.94541183999999</v>
      </c>
      <c r="L41" s="65">
        <f t="shared" si="4"/>
        <v>129.94816154309825</v>
      </c>
    </row>
    <row r="42" spans="2:12" x14ac:dyDescent="0.25">
      <c r="B42" s="65"/>
      <c r="C42" s="65"/>
      <c r="D42" s="65"/>
      <c r="E42" s="65" t="s">
        <v>106</v>
      </c>
      <c r="F42" s="65" t="s">
        <v>107</v>
      </c>
      <c r="G42" s="65">
        <v>48761.205123100401</v>
      </c>
      <c r="H42" s="65">
        <v>67423</v>
      </c>
      <c r="I42" s="65">
        <v>61523</v>
      </c>
      <c r="J42" s="65">
        <v>59866.83</v>
      </c>
      <c r="K42" s="65">
        <f t="shared" si="3"/>
        <v>122.77553405184065</v>
      </c>
      <c r="L42" s="65">
        <f t="shared" si="4"/>
        <v>97.308047396908478</v>
      </c>
    </row>
    <row r="43" spans="2:12" x14ac:dyDescent="0.25">
      <c r="B43" s="65"/>
      <c r="C43" s="65"/>
      <c r="D43" s="65"/>
      <c r="E43" s="65" t="s">
        <v>108</v>
      </c>
      <c r="F43" s="65" t="s">
        <v>109</v>
      </c>
      <c r="G43" s="65">
        <v>862.69825469506929</v>
      </c>
      <c r="H43" s="65">
        <v>1327</v>
      </c>
      <c r="I43" s="65">
        <v>1327</v>
      </c>
      <c r="J43" s="65">
        <v>970.86</v>
      </c>
      <c r="K43" s="65">
        <f t="shared" si="3"/>
        <v>112.53761030769232</v>
      </c>
      <c r="L43" s="65">
        <f t="shared" si="4"/>
        <v>73.162019593067072</v>
      </c>
    </row>
    <row r="44" spans="2:12" ht="14.45" x14ac:dyDescent="0.3">
      <c r="B44" s="64"/>
      <c r="C44" s="64"/>
      <c r="D44" s="64" t="s">
        <v>110</v>
      </c>
      <c r="E44" s="64"/>
      <c r="F44" s="64" t="s">
        <v>111</v>
      </c>
      <c r="G44" s="64">
        <f>G45+G46+G47+G48+G49+G50</f>
        <v>335029.37819364248</v>
      </c>
      <c r="H44" s="64">
        <f>H45+H46+H47+H48+H49+H50</f>
        <v>372815</v>
      </c>
      <c r="I44" s="64">
        <f>I45+I46+I47+I48+I49+I50</f>
        <v>372815</v>
      </c>
      <c r="J44" s="64">
        <f>J45+J46+J47+J48+J49+J50</f>
        <v>337837.19999999995</v>
      </c>
      <c r="K44" s="64">
        <f t="shared" si="3"/>
        <v>100.83808226654516</v>
      </c>
      <c r="L44" s="64">
        <f t="shared" si="4"/>
        <v>90.617920416292236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15818.550666932111</v>
      </c>
      <c r="H45" s="65">
        <v>13273</v>
      </c>
      <c r="I45" s="65">
        <v>13273</v>
      </c>
      <c r="J45" s="127">
        <v>31300.34</v>
      </c>
      <c r="K45" s="65">
        <f t="shared" si="3"/>
        <v>197.8710986805624</v>
      </c>
      <c r="L45" s="65">
        <f t="shared" si="4"/>
        <v>235.8196338431402</v>
      </c>
    </row>
    <row r="46" spans="2:12" x14ac:dyDescent="0.25">
      <c r="B46" s="65"/>
      <c r="C46" s="65"/>
      <c r="D46" s="65"/>
      <c r="E46" s="65" t="s">
        <v>114</v>
      </c>
      <c r="F46" s="65" t="s">
        <v>115</v>
      </c>
      <c r="G46" s="65">
        <v>150587.95540513631</v>
      </c>
      <c r="H46" s="65">
        <v>201084</v>
      </c>
      <c r="I46" s="65">
        <v>201084</v>
      </c>
      <c r="J46" s="127">
        <v>196914.15999999997</v>
      </c>
      <c r="K46" s="65">
        <f t="shared" si="3"/>
        <v>130.76355241707699</v>
      </c>
      <c r="L46" s="65">
        <f t="shared" si="4"/>
        <v>97.926319349127709</v>
      </c>
    </row>
    <row r="47" spans="2:12" ht="14.45" x14ac:dyDescent="0.3">
      <c r="B47" s="65"/>
      <c r="C47" s="65"/>
      <c r="D47" s="65"/>
      <c r="E47" s="65" t="s">
        <v>116</v>
      </c>
      <c r="F47" s="65" t="s">
        <v>117</v>
      </c>
      <c r="G47" s="65">
        <v>139039.77038954143</v>
      </c>
      <c r="H47" s="65">
        <v>138563</v>
      </c>
      <c r="I47" s="65">
        <v>138563</v>
      </c>
      <c r="J47" s="65">
        <v>83635.960000000006</v>
      </c>
      <c r="K47" s="65">
        <f t="shared" si="3"/>
        <v>60.152544675297527</v>
      </c>
      <c r="L47" s="65">
        <f t="shared" si="4"/>
        <v>60.359518774853321</v>
      </c>
    </row>
    <row r="48" spans="2:12" x14ac:dyDescent="0.25">
      <c r="B48" s="65"/>
      <c r="C48" s="65"/>
      <c r="D48" s="65"/>
      <c r="E48" s="65" t="s">
        <v>118</v>
      </c>
      <c r="F48" s="65" t="s">
        <v>119</v>
      </c>
      <c r="G48" s="65">
        <v>20936.553188665468</v>
      </c>
      <c r="H48" s="65">
        <v>13936</v>
      </c>
      <c r="I48" s="65">
        <v>13936</v>
      </c>
      <c r="J48" s="127">
        <v>20348.04</v>
      </c>
      <c r="K48" s="65">
        <f t="shared" si="3"/>
        <v>97.189063627798703</v>
      </c>
      <c r="L48" s="65">
        <f t="shared" si="4"/>
        <v>146.01061997703789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7625.0992102992886</v>
      </c>
      <c r="H49" s="65">
        <v>3703</v>
      </c>
      <c r="I49" s="65">
        <v>3703</v>
      </c>
      <c r="J49" s="127">
        <v>4706.12</v>
      </c>
      <c r="K49" s="65">
        <f t="shared" si="3"/>
        <v>61.71880352249584</v>
      </c>
      <c r="L49" s="65">
        <f t="shared" si="4"/>
        <v>127.08938698352686</v>
      </c>
    </row>
    <row r="50" spans="2:12" x14ac:dyDescent="0.25">
      <c r="B50" s="65"/>
      <c r="C50" s="65"/>
      <c r="D50" s="65"/>
      <c r="E50" s="65" t="s">
        <v>122</v>
      </c>
      <c r="F50" s="65" t="s">
        <v>123</v>
      </c>
      <c r="G50" s="65">
        <v>1021.4493330678877</v>
      </c>
      <c r="H50" s="65">
        <v>2256</v>
      </c>
      <c r="I50" s="65">
        <v>2256</v>
      </c>
      <c r="J50" s="65">
        <v>932.58</v>
      </c>
      <c r="K50" s="65">
        <f t="shared" si="3"/>
        <v>91.29968269684295</v>
      </c>
      <c r="L50" s="65">
        <f t="shared" si="4"/>
        <v>41.337765957446805</v>
      </c>
    </row>
    <row r="51" spans="2:12" ht="14.45" x14ac:dyDescent="0.3">
      <c r="B51" s="64"/>
      <c r="C51" s="64"/>
      <c r="D51" s="64" t="s">
        <v>124</v>
      </c>
      <c r="E51" s="64"/>
      <c r="F51" s="64" t="s">
        <v>125</v>
      </c>
      <c r="G51" s="64">
        <f>G52+G53+G54+G55+G56+G57+G58+G59</f>
        <v>86391.15137036299</v>
      </c>
      <c r="H51" s="64">
        <f>H52+H53+H54+H55+H56+H57+H58+H59</f>
        <v>91132</v>
      </c>
      <c r="I51" s="64">
        <f>I52+I53+I54+I55+I56+I57+I58+I59</f>
        <v>95632</v>
      </c>
      <c r="J51" s="64">
        <f>J52+J53+J54+J55+J56+J57+J58+J59</f>
        <v>95509.920000000013</v>
      </c>
      <c r="K51" s="64">
        <f t="shared" si="3"/>
        <v>110.55521136712767</v>
      </c>
      <c r="L51" s="64">
        <f t="shared" si="4"/>
        <v>99.872343985276913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6925.9287278518796</v>
      </c>
      <c r="H52" s="65">
        <v>8023</v>
      </c>
      <c r="I52" s="65">
        <v>8023</v>
      </c>
      <c r="J52" s="127">
        <v>6742</v>
      </c>
      <c r="K52" s="65">
        <f t="shared" si="3"/>
        <v>97.344345645483912</v>
      </c>
      <c r="L52" s="65">
        <f t="shared" si="4"/>
        <v>84.033403963604641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10453.142212489216</v>
      </c>
      <c r="H53" s="65">
        <v>29066</v>
      </c>
      <c r="I53" s="65">
        <v>29066</v>
      </c>
      <c r="J53" s="127">
        <v>18293.240000000002</v>
      </c>
      <c r="K53" s="65">
        <f t="shared" si="3"/>
        <v>175.00230675273494</v>
      </c>
      <c r="L53" s="65">
        <f t="shared" si="4"/>
        <v>62.936902222528047</v>
      </c>
    </row>
    <row r="54" spans="2:12" x14ac:dyDescent="0.25">
      <c r="B54" s="65"/>
      <c r="C54" s="65"/>
      <c r="D54" s="65"/>
      <c r="E54" s="65" t="s">
        <v>130</v>
      </c>
      <c r="F54" s="65" t="s">
        <v>131</v>
      </c>
      <c r="G54" s="65">
        <v>1941.4692414891499</v>
      </c>
      <c r="H54" s="65">
        <v>1234</v>
      </c>
      <c r="I54" s="65">
        <v>1234</v>
      </c>
      <c r="J54" s="65">
        <v>248.85</v>
      </c>
      <c r="K54" s="65">
        <f t="shared" si="3"/>
        <v>12.817612284659557</v>
      </c>
      <c r="L54" s="65">
        <f t="shared" si="4"/>
        <v>20.166126418152349</v>
      </c>
    </row>
    <row r="55" spans="2:12" ht="14.45" x14ac:dyDescent="0.3">
      <c r="B55" s="65"/>
      <c r="C55" s="65"/>
      <c r="D55" s="65"/>
      <c r="E55" s="65" t="s">
        <v>132</v>
      </c>
      <c r="F55" s="65" t="s">
        <v>133</v>
      </c>
      <c r="G55" s="65">
        <v>44237.5977171677</v>
      </c>
      <c r="H55" s="65">
        <v>39021</v>
      </c>
      <c r="I55" s="65">
        <v>39021</v>
      </c>
      <c r="J55" s="65">
        <v>51891.19</v>
      </c>
      <c r="K55" s="65">
        <f t="shared" si="3"/>
        <v>117.30110285772163</v>
      </c>
      <c r="L55" s="65">
        <f t="shared" si="4"/>
        <v>132.98272724942979</v>
      </c>
    </row>
    <row r="56" spans="2:12" x14ac:dyDescent="0.25">
      <c r="B56" s="65"/>
      <c r="C56" s="65"/>
      <c r="D56" s="65"/>
      <c r="E56" s="65" t="s">
        <v>134</v>
      </c>
      <c r="F56" s="65" t="s">
        <v>135</v>
      </c>
      <c r="G56" s="65">
        <v>14209.260070343087</v>
      </c>
      <c r="H56" s="65">
        <v>5308</v>
      </c>
      <c r="I56" s="65">
        <v>5308</v>
      </c>
      <c r="J56" s="127">
        <v>9363.5400000000009</v>
      </c>
      <c r="K56" s="65">
        <f t="shared" si="3"/>
        <v>65.897449646538249</v>
      </c>
      <c r="L56" s="65">
        <f t="shared" si="4"/>
        <v>176.40429540316507</v>
      </c>
    </row>
    <row r="57" spans="2:12" ht="14.45" x14ac:dyDescent="0.3">
      <c r="B57" s="65"/>
      <c r="C57" s="65"/>
      <c r="D57" s="65"/>
      <c r="E57" s="65" t="s">
        <v>136</v>
      </c>
      <c r="F57" s="65" t="s">
        <v>137</v>
      </c>
      <c r="G57" s="65">
        <v>7024.1051164642658</v>
      </c>
      <c r="H57" s="65">
        <v>7034</v>
      </c>
      <c r="I57" s="65">
        <v>7034</v>
      </c>
      <c r="J57" s="65">
        <v>7024.08</v>
      </c>
      <c r="K57" s="65">
        <f t="shared" si="3"/>
        <v>99.999642424709634</v>
      </c>
      <c r="L57" s="65">
        <f t="shared" si="4"/>
        <v>99.858970713676428</v>
      </c>
    </row>
    <row r="58" spans="2:12" x14ac:dyDescent="0.25">
      <c r="B58" s="65"/>
      <c r="C58" s="65"/>
      <c r="D58" s="65"/>
      <c r="E58" s="65" t="s">
        <v>138</v>
      </c>
      <c r="F58" s="65" t="s">
        <v>139</v>
      </c>
      <c r="G58" s="65">
        <v>233.92527705886258</v>
      </c>
      <c r="H58" s="65">
        <v>119</v>
      </c>
      <c r="I58" s="65">
        <v>119</v>
      </c>
      <c r="J58" s="65">
        <v>197.86</v>
      </c>
      <c r="K58" s="65">
        <f t="shared" si="3"/>
        <v>84.582565205303794</v>
      </c>
      <c r="L58" s="65">
        <f t="shared" si="4"/>
        <v>166.26890756302521</v>
      </c>
    </row>
    <row r="59" spans="2:12" ht="14.45" x14ac:dyDescent="0.3">
      <c r="B59" s="65"/>
      <c r="C59" s="65"/>
      <c r="D59" s="65"/>
      <c r="E59" s="65" t="s">
        <v>140</v>
      </c>
      <c r="F59" s="65" t="s">
        <v>141</v>
      </c>
      <c r="G59" s="65">
        <v>1365.7230074988383</v>
      </c>
      <c r="H59" s="65">
        <v>1327</v>
      </c>
      <c r="I59" s="65">
        <v>5827</v>
      </c>
      <c r="J59" s="65">
        <v>1749.16</v>
      </c>
      <c r="K59" s="65">
        <f t="shared" ref="K59:K84" si="5">(J59*100)/G59</f>
        <v>128.07575111467014</v>
      </c>
      <c r="L59" s="65">
        <f t="shared" ref="L59:L84" si="6">(J59*100)/I59</f>
        <v>30.018191178994336</v>
      </c>
    </row>
    <row r="60" spans="2:12" ht="14.45" x14ac:dyDescent="0.3">
      <c r="B60" s="64"/>
      <c r="C60" s="64"/>
      <c r="D60" s="64" t="s">
        <v>142</v>
      </c>
      <c r="E60" s="64"/>
      <c r="F60" s="64" t="s">
        <v>143</v>
      </c>
      <c r="G60" s="64">
        <f>G61+G62+G63+G64</f>
        <v>28789.248523458755</v>
      </c>
      <c r="H60" s="64">
        <f>H61+H62+H63+H64</f>
        <v>27405</v>
      </c>
      <c r="I60" s="64">
        <f>I61+I62+I63+I64</f>
        <v>27405</v>
      </c>
      <c r="J60" s="64">
        <f>J61+J62+J63+J64</f>
        <v>28554.350000000002</v>
      </c>
      <c r="K60" s="64">
        <f t="shared" si="5"/>
        <v>99.184075529907119</v>
      </c>
      <c r="L60" s="64">
        <f t="shared" si="6"/>
        <v>104.19394271118409</v>
      </c>
    </row>
    <row r="61" spans="2:12" ht="14.45" x14ac:dyDescent="0.3">
      <c r="B61" s="65"/>
      <c r="C61" s="65"/>
      <c r="D61" s="65"/>
      <c r="E61" s="65" t="s">
        <v>144</v>
      </c>
      <c r="F61" s="65" t="s">
        <v>145</v>
      </c>
      <c r="G61" s="65">
        <v>19311.168624328089</v>
      </c>
      <c r="H61" s="65">
        <v>18316</v>
      </c>
      <c r="I61" s="65">
        <v>18316</v>
      </c>
      <c r="J61" s="65">
        <v>21830</v>
      </c>
      <c r="K61" s="65">
        <f t="shared" si="5"/>
        <v>113.04339175257734</v>
      </c>
      <c r="L61" s="65">
        <f t="shared" si="6"/>
        <v>119.18541166193492</v>
      </c>
    </row>
    <row r="62" spans="2:12" ht="14.45" x14ac:dyDescent="0.3">
      <c r="B62" s="65"/>
      <c r="C62" s="65"/>
      <c r="D62" s="65"/>
      <c r="E62" s="65" t="s">
        <v>146</v>
      </c>
      <c r="F62" s="65" t="s">
        <v>147</v>
      </c>
      <c r="G62" s="65">
        <v>1872.4679806224697</v>
      </c>
      <c r="H62" s="65">
        <v>1327</v>
      </c>
      <c r="I62" s="65">
        <v>1327</v>
      </c>
      <c r="J62" s="65">
        <v>1876.81</v>
      </c>
      <c r="K62" s="65">
        <f t="shared" si="5"/>
        <v>100.23188751009172</v>
      </c>
      <c r="L62" s="65">
        <f t="shared" si="6"/>
        <v>141.43255463451393</v>
      </c>
    </row>
    <row r="63" spans="2:12" ht="14.45" x14ac:dyDescent="0.3">
      <c r="B63" s="65"/>
      <c r="C63" s="65"/>
      <c r="D63" s="65"/>
      <c r="E63" s="65" t="s">
        <v>148</v>
      </c>
      <c r="F63" s="65" t="s">
        <v>149</v>
      </c>
      <c r="G63" s="65">
        <v>318.84796602296103</v>
      </c>
      <c r="H63" s="65">
        <v>5000</v>
      </c>
      <c r="I63" s="65">
        <v>5000</v>
      </c>
      <c r="J63" s="65">
        <v>3569.52</v>
      </c>
      <c r="K63" s="65">
        <f t="shared" si="5"/>
        <v>1119.5053380842173</v>
      </c>
      <c r="L63" s="65">
        <f t="shared" si="6"/>
        <v>71.3904</v>
      </c>
    </row>
    <row r="64" spans="2:12" x14ac:dyDescent="0.25">
      <c r="B64" s="65"/>
      <c r="C64" s="65"/>
      <c r="D64" s="65"/>
      <c r="E64" s="65" t="s">
        <v>150</v>
      </c>
      <c r="F64" s="65" t="s">
        <v>143</v>
      </c>
      <c r="G64" s="65">
        <v>7286.7639524852348</v>
      </c>
      <c r="H64" s="65">
        <v>2762</v>
      </c>
      <c r="I64" s="65">
        <v>2762</v>
      </c>
      <c r="J64" s="127">
        <v>1278.02</v>
      </c>
      <c r="K64" s="65">
        <f t="shared" si="5"/>
        <v>17.538924114100286</v>
      </c>
      <c r="L64" s="65">
        <f t="shared" si="6"/>
        <v>46.271542360608258</v>
      </c>
    </row>
    <row r="65" spans="2:12" ht="14.45" x14ac:dyDescent="0.3">
      <c r="B65" s="64"/>
      <c r="C65" s="64" t="s">
        <v>151</v>
      </c>
      <c r="D65" s="64"/>
      <c r="E65" s="64"/>
      <c r="F65" s="64" t="s">
        <v>152</v>
      </c>
      <c r="G65" s="64">
        <f>G66+G68</f>
        <v>968.87650142677012</v>
      </c>
      <c r="H65" s="64">
        <f>H66+H68</f>
        <v>2189</v>
      </c>
      <c r="I65" s="64">
        <f>I66+I68</f>
        <v>1993</v>
      </c>
      <c r="J65" s="64">
        <f>J66+J68</f>
        <v>1274.79</v>
      </c>
      <c r="K65" s="64">
        <f t="shared" si="5"/>
        <v>131.57404458904111</v>
      </c>
      <c r="L65" s="64">
        <f t="shared" si="6"/>
        <v>63.963371801304568</v>
      </c>
    </row>
    <row r="66" spans="2:12" ht="14.45" x14ac:dyDescent="0.3">
      <c r="B66" s="64"/>
      <c r="C66" s="64"/>
      <c r="D66" s="64" t="s">
        <v>153</v>
      </c>
      <c r="E66" s="64"/>
      <c r="F66" s="64" t="s">
        <v>154</v>
      </c>
      <c r="G66" s="64">
        <f>G67</f>
        <v>0</v>
      </c>
      <c r="H66" s="64">
        <f>H67</f>
        <v>663</v>
      </c>
      <c r="I66" s="64">
        <f>I67</f>
        <v>663</v>
      </c>
      <c r="J66" s="64">
        <f>J67</f>
        <v>0</v>
      </c>
      <c r="K66" s="64" t="e">
        <f t="shared" si="5"/>
        <v>#DIV/0!</v>
      </c>
      <c r="L66" s="64">
        <f t="shared" si="6"/>
        <v>0</v>
      </c>
    </row>
    <row r="67" spans="2:12" x14ac:dyDescent="0.25">
      <c r="B67" s="65"/>
      <c r="C67" s="65"/>
      <c r="D67" s="65"/>
      <c r="E67" s="65" t="s">
        <v>155</v>
      </c>
      <c r="F67" s="65" t="s">
        <v>156</v>
      </c>
      <c r="G67" s="65">
        <v>0</v>
      </c>
      <c r="H67" s="65">
        <v>663</v>
      </c>
      <c r="I67" s="65">
        <v>663</v>
      </c>
      <c r="J67" s="65">
        <v>0</v>
      </c>
      <c r="K67" s="65" t="e">
        <f t="shared" si="5"/>
        <v>#DIV/0!</v>
      </c>
      <c r="L67" s="65">
        <f t="shared" si="6"/>
        <v>0</v>
      </c>
    </row>
    <row r="68" spans="2:12" ht="14.45" x14ac:dyDescent="0.3">
      <c r="B68" s="64"/>
      <c r="C68" s="64"/>
      <c r="D68" s="64" t="s">
        <v>157</v>
      </c>
      <c r="E68" s="64"/>
      <c r="F68" s="64" t="s">
        <v>158</v>
      </c>
      <c r="G68" s="64">
        <f>G69</f>
        <v>968.87650142677012</v>
      </c>
      <c r="H68" s="64">
        <f>H69</f>
        <v>1526</v>
      </c>
      <c r="I68" s="64">
        <f>I69</f>
        <v>1330</v>
      </c>
      <c r="J68" s="64">
        <f>J69</f>
        <v>1274.79</v>
      </c>
      <c r="K68" s="64">
        <f t="shared" si="5"/>
        <v>131.57404458904111</v>
      </c>
      <c r="L68" s="64">
        <f t="shared" si="6"/>
        <v>95.848872180451124</v>
      </c>
    </row>
    <row r="69" spans="2:12" x14ac:dyDescent="0.25">
      <c r="B69" s="65"/>
      <c r="C69" s="65"/>
      <c r="D69" s="65"/>
      <c r="E69" s="65" t="s">
        <v>159</v>
      </c>
      <c r="F69" s="65" t="s">
        <v>160</v>
      </c>
      <c r="G69" s="65">
        <v>968.87650142677012</v>
      </c>
      <c r="H69" s="65">
        <v>1526</v>
      </c>
      <c r="I69" s="65">
        <v>1330</v>
      </c>
      <c r="J69" s="127">
        <v>1274.79</v>
      </c>
      <c r="K69" s="65">
        <f t="shared" si="5"/>
        <v>131.57404458904111</v>
      </c>
      <c r="L69" s="65">
        <f t="shared" si="6"/>
        <v>95.848872180451124</v>
      </c>
    </row>
    <row r="70" spans="2:12" ht="14.45" x14ac:dyDescent="0.3">
      <c r="B70" s="64"/>
      <c r="C70" s="64" t="s">
        <v>161</v>
      </c>
      <c r="D70" s="64"/>
      <c r="E70" s="64"/>
      <c r="F70" s="64" t="s">
        <v>162</v>
      </c>
      <c r="G70" s="64">
        <f t="shared" ref="G70:J71" si="7">G71</f>
        <v>19043.45</v>
      </c>
      <c r="H70" s="64">
        <f t="shared" si="7"/>
        <v>0</v>
      </c>
      <c r="I70" s="64">
        <f t="shared" si="7"/>
        <v>58815</v>
      </c>
      <c r="J70" s="64">
        <f t="shared" si="7"/>
        <v>53236.28</v>
      </c>
      <c r="K70" s="64">
        <f t="shared" si="5"/>
        <v>279.55165686889717</v>
      </c>
      <c r="L70" s="64">
        <f t="shared" si="6"/>
        <v>90.51480064609369</v>
      </c>
    </row>
    <row r="71" spans="2:12" x14ac:dyDescent="0.25">
      <c r="B71" s="64"/>
      <c r="C71" s="64"/>
      <c r="D71" s="64" t="s">
        <v>163</v>
      </c>
      <c r="E71" s="64"/>
      <c r="F71" s="64" t="s">
        <v>164</v>
      </c>
      <c r="G71" s="64">
        <f t="shared" si="7"/>
        <v>19043.45</v>
      </c>
      <c r="H71" s="64">
        <f t="shared" si="7"/>
        <v>0</v>
      </c>
      <c r="I71" s="64">
        <f t="shared" si="7"/>
        <v>58815</v>
      </c>
      <c r="J71" s="64">
        <f t="shared" si="7"/>
        <v>53236.28</v>
      </c>
      <c r="K71" s="64">
        <f t="shared" si="5"/>
        <v>279.55165686889717</v>
      </c>
      <c r="L71" s="64">
        <f t="shared" si="6"/>
        <v>90.51480064609369</v>
      </c>
    </row>
    <row r="72" spans="2:12" x14ac:dyDescent="0.25">
      <c r="B72" s="65"/>
      <c r="C72" s="65"/>
      <c r="D72" s="65"/>
      <c r="E72" s="65" t="s">
        <v>165</v>
      </c>
      <c r="F72" s="65" t="s">
        <v>166</v>
      </c>
      <c r="G72" s="65">
        <v>19043.45</v>
      </c>
      <c r="H72" s="65">
        <v>0</v>
      </c>
      <c r="I72" s="65">
        <v>58815</v>
      </c>
      <c r="J72" s="65">
        <v>53236.28</v>
      </c>
      <c r="K72" s="65">
        <f t="shared" si="5"/>
        <v>279.55165686889717</v>
      </c>
      <c r="L72" s="65">
        <f t="shared" si="6"/>
        <v>90.51480064609369</v>
      </c>
    </row>
    <row r="73" spans="2:12" ht="14.45" x14ac:dyDescent="0.3">
      <c r="B73" s="64" t="s">
        <v>167</v>
      </c>
      <c r="C73" s="64"/>
      <c r="D73" s="64"/>
      <c r="E73" s="64"/>
      <c r="F73" s="64" t="s">
        <v>168</v>
      </c>
      <c r="G73" s="64">
        <f>G74+G82</f>
        <v>68342.80403344614</v>
      </c>
      <c r="H73" s="64">
        <f>H74+H82</f>
        <v>70817</v>
      </c>
      <c r="I73" s="64">
        <f>I74+I82</f>
        <v>55244</v>
      </c>
      <c r="J73" s="64">
        <f>J74+J82</f>
        <v>53818.35</v>
      </c>
      <c r="K73" s="64">
        <f t="shared" si="5"/>
        <v>78.747646897341156</v>
      </c>
      <c r="L73" s="64">
        <f t="shared" si="6"/>
        <v>97.419357758308593</v>
      </c>
    </row>
    <row r="74" spans="2:12" ht="14.45" x14ac:dyDescent="0.3">
      <c r="B74" s="64"/>
      <c r="C74" s="64" t="s">
        <v>169</v>
      </c>
      <c r="D74" s="64"/>
      <c r="E74" s="64"/>
      <c r="F74" s="64" t="s">
        <v>170</v>
      </c>
      <c r="G74" s="64">
        <f>G75+G80</f>
        <v>16657.384033446146</v>
      </c>
      <c r="H74" s="64">
        <f>H75+H80</f>
        <v>48517</v>
      </c>
      <c r="I74" s="64">
        <f>I75+I80</f>
        <v>27515</v>
      </c>
      <c r="J74" s="64">
        <f>J75+J80</f>
        <v>26100.05</v>
      </c>
      <c r="K74" s="64">
        <f t="shared" si="5"/>
        <v>156.68756839365682</v>
      </c>
      <c r="L74" s="64">
        <f t="shared" si="6"/>
        <v>94.857532255133563</v>
      </c>
    </row>
    <row r="75" spans="2:12" ht="14.45" x14ac:dyDescent="0.3">
      <c r="B75" s="64"/>
      <c r="C75" s="64"/>
      <c r="D75" s="64" t="s">
        <v>171</v>
      </c>
      <c r="E75" s="64"/>
      <c r="F75" s="64" t="s">
        <v>172</v>
      </c>
      <c r="G75" s="64">
        <f>G76+G77+G78+G79</f>
        <v>16657.384033446146</v>
      </c>
      <c r="H75" s="64">
        <f>H76+H77+H78+H79</f>
        <v>25881</v>
      </c>
      <c r="I75" s="64">
        <f>I76+I77+I78+I79</f>
        <v>27515</v>
      </c>
      <c r="J75" s="64">
        <f>J76+J77+J78+J79</f>
        <v>26100.05</v>
      </c>
      <c r="K75" s="64">
        <f t="shared" si="5"/>
        <v>156.68756839365682</v>
      </c>
      <c r="L75" s="64">
        <f t="shared" si="6"/>
        <v>94.857532255133563</v>
      </c>
    </row>
    <row r="76" spans="2:12" x14ac:dyDescent="0.25">
      <c r="B76" s="65"/>
      <c r="C76" s="65"/>
      <c r="D76" s="65"/>
      <c r="E76" s="65" t="s">
        <v>173</v>
      </c>
      <c r="F76" s="65" t="s">
        <v>174</v>
      </c>
      <c r="G76" s="65">
        <v>1471.0040480456564</v>
      </c>
      <c r="H76" s="65">
        <v>1062</v>
      </c>
      <c r="I76" s="65">
        <v>1062</v>
      </c>
      <c r="J76" s="127">
        <v>7368.88</v>
      </c>
      <c r="K76" s="65">
        <f t="shared" si="5"/>
        <v>500.9421972556861</v>
      </c>
      <c r="L76" s="65">
        <f t="shared" si="6"/>
        <v>693.86817325800382</v>
      </c>
    </row>
    <row r="77" spans="2:12" ht="14.45" x14ac:dyDescent="0.3">
      <c r="B77" s="65"/>
      <c r="C77" s="65"/>
      <c r="D77" s="65"/>
      <c r="E77" s="65" t="s">
        <v>175</v>
      </c>
      <c r="F77" s="65" t="s">
        <v>176</v>
      </c>
      <c r="G77" s="65">
        <v>1157.1106244608136</v>
      </c>
      <c r="H77" s="65">
        <v>796</v>
      </c>
      <c r="I77" s="65">
        <v>796</v>
      </c>
      <c r="J77" s="65">
        <v>881.75</v>
      </c>
      <c r="K77" s="65">
        <f t="shared" si="5"/>
        <v>76.202739942075524</v>
      </c>
      <c r="L77" s="65">
        <f t="shared" si="6"/>
        <v>110.77261306532664</v>
      </c>
    </row>
    <row r="78" spans="2:12" x14ac:dyDescent="0.25">
      <c r="B78" s="65"/>
      <c r="C78" s="65"/>
      <c r="D78" s="65"/>
      <c r="E78" s="65" t="s">
        <v>177</v>
      </c>
      <c r="F78" s="65" t="s">
        <v>178</v>
      </c>
      <c r="G78" s="65">
        <v>886.92016723073857</v>
      </c>
      <c r="H78" s="65">
        <v>14334</v>
      </c>
      <c r="I78" s="65">
        <v>14334</v>
      </c>
      <c r="J78" s="65">
        <v>0</v>
      </c>
      <c r="K78" s="65">
        <f t="shared" si="5"/>
        <v>0</v>
      </c>
      <c r="L78" s="65">
        <f t="shared" si="6"/>
        <v>0</v>
      </c>
    </row>
    <row r="79" spans="2:12" x14ac:dyDescent="0.25">
      <c r="B79" s="65"/>
      <c r="C79" s="65"/>
      <c r="D79" s="65"/>
      <c r="E79" s="65" t="s">
        <v>179</v>
      </c>
      <c r="F79" s="65" t="s">
        <v>180</v>
      </c>
      <c r="G79" s="65">
        <v>13142.349193708938</v>
      </c>
      <c r="H79" s="65">
        <v>9689</v>
      </c>
      <c r="I79" s="65">
        <v>11323</v>
      </c>
      <c r="J79" s="65">
        <v>17849.419999999998</v>
      </c>
      <c r="K79" s="65">
        <f t="shared" si="5"/>
        <v>135.81605340804876</v>
      </c>
      <c r="L79" s="65">
        <f t="shared" si="6"/>
        <v>157.63861167535103</v>
      </c>
    </row>
    <row r="80" spans="2:12" ht="14.45" x14ac:dyDescent="0.3">
      <c r="B80" s="64"/>
      <c r="C80" s="64"/>
      <c r="D80" s="64" t="s">
        <v>181</v>
      </c>
      <c r="E80" s="64"/>
      <c r="F80" s="64" t="s">
        <v>182</v>
      </c>
      <c r="G80" s="64">
        <f>G81</f>
        <v>0</v>
      </c>
      <c r="H80" s="64">
        <f>H81</f>
        <v>22636</v>
      </c>
      <c r="I80" s="64">
        <f>I81</f>
        <v>0</v>
      </c>
      <c r="J80" s="64">
        <f>J81</f>
        <v>0</v>
      </c>
      <c r="K80" s="64" t="e">
        <f t="shared" si="5"/>
        <v>#DIV/0!</v>
      </c>
      <c r="L80" s="64" t="e">
        <f t="shared" si="6"/>
        <v>#DIV/0!</v>
      </c>
    </row>
    <row r="81" spans="2:12" ht="14.45" x14ac:dyDescent="0.3">
      <c r="B81" s="65"/>
      <c r="C81" s="65"/>
      <c r="D81" s="65"/>
      <c r="E81" s="65" t="s">
        <v>183</v>
      </c>
      <c r="F81" s="65" t="s">
        <v>184</v>
      </c>
      <c r="G81" s="65">
        <v>0</v>
      </c>
      <c r="H81" s="65">
        <v>22636</v>
      </c>
      <c r="I81" s="65">
        <v>0</v>
      </c>
      <c r="J81" s="65">
        <v>0</v>
      </c>
      <c r="K81" s="65" t="e">
        <f t="shared" si="5"/>
        <v>#DIV/0!</v>
      </c>
      <c r="L81" s="65" t="e">
        <f t="shared" si="6"/>
        <v>#DIV/0!</v>
      </c>
    </row>
    <row r="82" spans="2:12" ht="14.45" x14ac:dyDescent="0.3">
      <c r="B82" s="64"/>
      <c r="C82" s="64" t="s">
        <v>185</v>
      </c>
      <c r="D82" s="64"/>
      <c r="E82" s="64"/>
      <c r="F82" s="64" t="s">
        <v>186</v>
      </c>
      <c r="G82" s="64">
        <f t="shared" ref="G82:J83" si="8">G83</f>
        <v>51685.42</v>
      </c>
      <c r="H82" s="64">
        <f t="shared" si="8"/>
        <v>22300</v>
      </c>
      <c r="I82" s="64">
        <f t="shared" si="8"/>
        <v>27729</v>
      </c>
      <c r="J82" s="64">
        <f t="shared" si="8"/>
        <v>27718.3</v>
      </c>
      <c r="K82" s="64">
        <f t="shared" si="5"/>
        <v>53.628857035504403</v>
      </c>
      <c r="L82" s="64">
        <f t="shared" si="6"/>
        <v>99.961412239893249</v>
      </c>
    </row>
    <row r="83" spans="2:12" x14ac:dyDescent="0.25">
      <c r="B83" s="64"/>
      <c r="C83" s="64"/>
      <c r="D83" s="64" t="s">
        <v>187</v>
      </c>
      <c r="E83" s="64"/>
      <c r="F83" s="64" t="s">
        <v>188</v>
      </c>
      <c r="G83" s="64">
        <f t="shared" si="8"/>
        <v>51685.42</v>
      </c>
      <c r="H83" s="64">
        <f t="shared" si="8"/>
        <v>22300</v>
      </c>
      <c r="I83" s="64">
        <f t="shared" si="8"/>
        <v>27729</v>
      </c>
      <c r="J83" s="64">
        <f t="shared" si="8"/>
        <v>27718.3</v>
      </c>
      <c r="K83" s="64">
        <f t="shared" si="5"/>
        <v>53.628857035504403</v>
      </c>
      <c r="L83" s="64">
        <f t="shared" si="6"/>
        <v>99.961412239893249</v>
      </c>
    </row>
    <row r="84" spans="2:12" x14ac:dyDescent="0.25">
      <c r="B84" s="65"/>
      <c r="C84" s="65"/>
      <c r="D84" s="65"/>
      <c r="E84" s="65" t="s">
        <v>189</v>
      </c>
      <c r="F84" s="65" t="s">
        <v>188</v>
      </c>
      <c r="G84" s="65">
        <v>51685.42</v>
      </c>
      <c r="H84" s="65">
        <v>22300</v>
      </c>
      <c r="I84" s="65">
        <v>27729</v>
      </c>
      <c r="J84" s="65">
        <v>27718.3</v>
      </c>
      <c r="K84" s="65">
        <f t="shared" si="5"/>
        <v>53.628857035504403</v>
      </c>
      <c r="L84" s="65">
        <f t="shared" si="6"/>
        <v>99.961412239893249</v>
      </c>
    </row>
    <row r="85" spans="2:12" ht="14.45" x14ac:dyDescent="0.3">
      <c r="B85" s="64"/>
      <c r="C85" s="65"/>
      <c r="D85" s="66"/>
      <c r="E85" s="67"/>
      <c r="F85" s="8"/>
      <c r="G85" s="64"/>
      <c r="H85" s="64"/>
      <c r="I85" s="64"/>
      <c r="J85" s="64"/>
      <c r="K85" s="69"/>
      <c r="L85" s="69"/>
    </row>
  </sheetData>
  <mergeCells count="7">
    <mergeCell ref="B25:F25"/>
    <mergeCell ref="B26:F26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tabSelected="1" zoomScaleNormal="100" workbookViewId="0">
      <selection activeCell="C16" sqref="C16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97" t="s">
        <v>16</v>
      </c>
      <c r="C2" s="97"/>
      <c r="D2" s="97"/>
      <c r="E2" s="97"/>
      <c r="F2" s="97"/>
      <c r="G2" s="97"/>
      <c r="H2" s="97"/>
    </row>
    <row r="3" spans="1:8" ht="17.45" x14ac:dyDescent="0.3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ht="14.45" x14ac:dyDescent="0.3">
      <c r="B6" s="8" t="s">
        <v>43</v>
      </c>
      <c r="C6" s="70">
        <f>C7+C9+C11</f>
        <v>2738033.6399999997</v>
      </c>
      <c r="D6" s="70">
        <f>D7+D9+D11</f>
        <v>3178932</v>
      </c>
      <c r="E6" s="70">
        <f>E7+E9+E11</f>
        <v>3163650</v>
      </c>
      <c r="F6" s="70">
        <f>F7+F9+F11</f>
        <v>3138090.5599999996</v>
      </c>
      <c r="G6" s="71">
        <f t="shared" ref="G6:G19" si="0">(F6*100)/C6</f>
        <v>114.61110317110639</v>
      </c>
      <c r="H6" s="71">
        <f t="shared" ref="H6:H19" si="1">(F6*100)/E6</f>
        <v>99.192090149036702</v>
      </c>
    </row>
    <row r="7" spans="1:8" x14ac:dyDescent="0.25">
      <c r="A7"/>
      <c r="B7" s="8" t="s">
        <v>190</v>
      </c>
      <c r="C7" s="70">
        <f>C8</f>
        <v>2720692.63</v>
      </c>
      <c r="D7" s="70">
        <f>D8</f>
        <v>3168845</v>
      </c>
      <c r="E7" s="70">
        <f>E8</f>
        <v>3153563</v>
      </c>
      <c r="F7" s="70">
        <f>F8</f>
        <v>3062375.13</v>
      </c>
      <c r="G7" s="71">
        <f t="shared" si="0"/>
        <v>112.55865863833358</v>
      </c>
      <c r="H7" s="71">
        <f t="shared" si="1"/>
        <v>97.108417685012157</v>
      </c>
    </row>
    <row r="8" spans="1:8" x14ac:dyDescent="0.25">
      <c r="A8"/>
      <c r="B8" s="16" t="s">
        <v>191</v>
      </c>
      <c r="C8" s="72">
        <v>2720692.63</v>
      </c>
      <c r="D8" s="72">
        <v>3168845</v>
      </c>
      <c r="E8" s="72">
        <v>3153563</v>
      </c>
      <c r="F8" s="73">
        <v>3062375.13</v>
      </c>
      <c r="G8" s="69">
        <f t="shared" si="0"/>
        <v>112.55865863833358</v>
      </c>
      <c r="H8" s="69">
        <f t="shared" si="1"/>
        <v>97.108417685012157</v>
      </c>
    </row>
    <row r="9" spans="1:8" ht="14.45" x14ac:dyDescent="0.3">
      <c r="A9"/>
      <c r="B9" s="8" t="s">
        <v>192</v>
      </c>
      <c r="C9" s="70">
        <f>C10</f>
        <v>17341.009999999998</v>
      </c>
      <c r="D9" s="70">
        <f>D10</f>
        <v>10087</v>
      </c>
      <c r="E9" s="70">
        <f>E10</f>
        <v>10087</v>
      </c>
      <c r="F9" s="70">
        <f>F10</f>
        <v>22479.15</v>
      </c>
      <c r="G9" s="71">
        <f t="shared" si="0"/>
        <v>129.62999271668721</v>
      </c>
      <c r="H9" s="71">
        <f t="shared" si="1"/>
        <v>222.85268166947557</v>
      </c>
    </row>
    <row r="10" spans="1:8" ht="14.45" x14ac:dyDescent="0.3">
      <c r="A10"/>
      <c r="B10" s="16" t="s">
        <v>193</v>
      </c>
      <c r="C10" s="72">
        <v>17341.009999999998</v>
      </c>
      <c r="D10" s="72">
        <v>10087</v>
      </c>
      <c r="E10" s="72">
        <v>10087</v>
      </c>
      <c r="F10" s="73">
        <v>22479.15</v>
      </c>
      <c r="G10" s="69">
        <f t="shared" si="0"/>
        <v>129.62999271668721</v>
      </c>
      <c r="H10" s="69">
        <f t="shared" si="1"/>
        <v>222.85268166947557</v>
      </c>
    </row>
    <row r="11" spans="1:8" ht="14.45" x14ac:dyDescent="0.3">
      <c r="A11"/>
      <c r="B11" s="8" t="s">
        <v>194</v>
      </c>
      <c r="C11" s="70">
        <f>C12</f>
        <v>0</v>
      </c>
      <c r="D11" s="70">
        <f>D12</f>
        <v>0</v>
      </c>
      <c r="E11" s="70">
        <f>E12</f>
        <v>0</v>
      </c>
      <c r="F11" s="70">
        <f>F12</f>
        <v>53236.28</v>
      </c>
      <c r="G11" s="71" t="e">
        <f t="shared" si="0"/>
        <v>#DIV/0!</v>
      </c>
      <c r="H11" s="71" t="e">
        <f t="shared" si="1"/>
        <v>#DIV/0!</v>
      </c>
    </row>
    <row r="12" spans="1:8" x14ac:dyDescent="0.25">
      <c r="A12"/>
      <c r="B12" s="16" t="s">
        <v>195</v>
      </c>
      <c r="C12" s="72">
        <v>0</v>
      </c>
      <c r="D12" s="72">
        <v>0</v>
      </c>
      <c r="E12" s="72">
        <v>0</v>
      </c>
      <c r="F12" s="73">
        <v>53236.28</v>
      </c>
      <c r="G12" s="69" t="e">
        <f t="shared" si="0"/>
        <v>#DIV/0!</v>
      </c>
      <c r="H12" s="69" t="e">
        <f t="shared" si="1"/>
        <v>#DIV/0!</v>
      </c>
    </row>
    <row r="13" spans="1:8" ht="14.45" x14ac:dyDescent="0.3">
      <c r="B13" s="8" t="s">
        <v>33</v>
      </c>
      <c r="C13" s="74">
        <f>C14+C16+C18</f>
        <v>2735849.7500000005</v>
      </c>
      <c r="D13" s="74">
        <f>D14+D16+D18</f>
        <v>3178932</v>
      </c>
      <c r="E13" s="74">
        <f>E14+E16+E18</f>
        <v>3163650</v>
      </c>
      <c r="F13" s="74">
        <f>F14+F16+F18</f>
        <v>3120636.26</v>
      </c>
      <c r="G13" s="71">
        <f t="shared" si="0"/>
        <v>114.06460680086688</v>
      </c>
      <c r="H13" s="71">
        <f t="shared" si="1"/>
        <v>98.640376147803963</v>
      </c>
    </row>
    <row r="14" spans="1:8" x14ac:dyDescent="0.25">
      <c r="A14"/>
      <c r="B14" s="8" t="s">
        <v>190</v>
      </c>
      <c r="C14" s="74">
        <f>C15</f>
        <v>2701649.18</v>
      </c>
      <c r="D14" s="74">
        <f>D15</f>
        <v>3168845</v>
      </c>
      <c r="E14" s="74">
        <f>E15</f>
        <v>3094748</v>
      </c>
      <c r="F14" s="74">
        <f>F15</f>
        <v>3062375.13</v>
      </c>
      <c r="G14" s="71">
        <f t="shared" si="0"/>
        <v>113.35206483026785</v>
      </c>
      <c r="H14" s="71">
        <f t="shared" si="1"/>
        <v>98.953941645652577</v>
      </c>
    </row>
    <row r="15" spans="1:8" x14ac:dyDescent="0.25">
      <c r="A15"/>
      <c r="B15" s="16" t="s">
        <v>191</v>
      </c>
      <c r="C15" s="72">
        <v>2701649.18</v>
      </c>
      <c r="D15" s="72">
        <v>3168845</v>
      </c>
      <c r="E15" s="75">
        <v>3094748</v>
      </c>
      <c r="F15" s="73">
        <v>3062375.13</v>
      </c>
      <c r="G15" s="69">
        <f t="shared" si="0"/>
        <v>113.35206483026785</v>
      </c>
      <c r="H15" s="69">
        <f t="shared" si="1"/>
        <v>98.953941645652577</v>
      </c>
    </row>
    <row r="16" spans="1:8" ht="14.45" x14ac:dyDescent="0.3">
      <c r="A16"/>
      <c r="B16" s="8" t="s">
        <v>192</v>
      </c>
      <c r="C16" s="74">
        <f>C17</f>
        <v>15157.12</v>
      </c>
      <c r="D16" s="74">
        <f>D17</f>
        <v>10087</v>
      </c>
      <c r="E16" s="74">
        <f>E17</f>
        <v>10087</v>
      </c>
      <c r="F16" s="74">
        <f>F17</f>
        <v>5024.8500000000004</v>
      </c>
      <c r="G16" s="71">
        <f t="shared" si="0"/>
        <v>33.151746505932529</v>
      </c>
      <c r="H16" s="71">
        <f t="shared" si="1"/>
        <v>49.815108555566574</v>
      </c>
    </row>
    <row r="17" spans="1:8" ht="14.45" x14ac:dyDescent="0.3">
      <c r="A17"/>
      <c r="B17" s="16" t="s">
        <v>193</v>
      </c>
      <c r="C17" s="72">
        <v>15157.12</v>
      </c>
      <c r="D17" s="72">
        <v>10087</v>
      </c>
      <c r="E17" s="75">
        <v>10087</v>
      </c>
      <c r="F17" s="73">
        <v>5024.8500000000004</v>
      </c>
      <c r="G17" s="69">
        <f t="shared" si="0"/>
        <v>33.151746505932529</v>
      </c>
      <c r="H17" s="69">
        <f t="shared" si="1"/>
        <v>49.815108555566574</v>
      </c>
    </row>
    <row r="18" spans="1:8" ht="14.45" x14ac:dyDescent="0.3">
      <c r="A18"/>
      <c r="B18" s="8" t="s">
        <v>194</v>
      </c>
      <c r="C18" s="74">
        <f>C19</f>
        <v>19043.45</v>
      </c>
      <c r="D18" s="74">
        <f>D19</f>
        <v>0</v>
      </c>
      <c r="E18" s="74">
        <f>E19</f>
        <v>58815</v>
      </c>
      <c r="F18" s="74">
        <f>F19</f>
        <v>53236.28</v>
      </c>
      <c r="G18" s="71">
        <f t="shared" si="0"/>
        <v>279.55165686889717</v>
      </c>
      <c r="H18" s="71">
        <f t="shared" si="1"/>
        <v>90.51480064609369</v>
      </c>
    </row>
    <row r="19" spans="1:8" x14ac:dyDescent="0.25">
      <c r="A19"/>
      <c r="B19" s="16" t="s">
        <v>195</v>
      </c>
      <c r="C19" s="72">
        <v>19043.45</v>
      </c>
      <c r="D19" s="72">
        <v>0</v>
      </c>
      <c r="E19" s="75">
        <v>58815</v>
      </c>
      <c r="F19" s="73">
        <v>53236.28</v>
      </c>
      <c r="G19" s="69">
        <f t="shared" si="0"/>
        <v>279.55165686889717</v>
      </c>
      <c r="H19" s="69">
        <f t="shared" si="1"/>
        <v>90.51480064609369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Normal="100" workbookViewId="0">
      <selection activeCell="B40" sqref="B40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7" t="s">
        <v>17</v>
      </c>
      <c r="C2" s="97"/>
      <c r="D2" s="97"/>
      <c r="E2" s="97"/>
      <c r="F2" s="97"/>
      <c r="G2" s="97"/>
      <c r="H2" s="97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4">
        <f t="shared" ref="C6:F7" si="0">C7</f>
        <v>2735849.74</v>
      </c>
      <c r="D6" s="74">
        <f t="shared" si="0"/>
        <v>3178932</v>
      </c>
      <c r="E6" s="74">
        <f t="shared" si="0"/>
        <v>3163650</v>
      </c>
      <c r="F6" s="74">
        <f t="shared" si="0"/>
        <v>3120636.26</v>
      </c>
      <c r="G6" s="69">
        <f>(F6*100)/C6</f>
        <v>114.06460721779258</v>
      </c>
      <c r="H6" s="69">
        <f>(F6*100)/E6</f>
        <v>98.640376147803963</v>
      </c>
    </row>
    <row r="7" spans="2:8" ht="14.45" x14ac:dyDescent="0.3">
      <c r="B7" s="8" t="s">
        <v>196</v>
      </c>
      <c r="C7" s="74">
        <f t="shared" si="0"/>
        <v>2735849.74</v>
      </c>
      <c r="D7" s="74">
        <f t="shared" si="0"/>
        <v>3178932</v>
      </c>
      <c r="E7" s="74">
        <f t="shared" si="0"/>
        <v>3163650</v>
      </c>
      <c r="F7" s="74">
        <f t="shared" si="0"/>
        <v>3120636.26</v>
      </c>
      <c r="G7" s="69">
        <f>(F7*100)/C7</f>
        <v>114.06460721779258</v>
      </c>
      <c r="H7" s="69">
        <f>(F7*100)/E7</f>
        <v>98.640376147803963</v>
      </c>
    </row>
    <row r="8" spans="2:8" ht="14.45" x14ac:dyDescent="0.3">
      <c r="B8" s="11" t="s">
        <v>197</v>
      </c>
      <c r="C8" s="72">
        <v>2735849.74</v>
      </c>
      <c r="D8" s="72">
        <v>3178932</v>
      </c>
      <c r="E8" s="72">
        <v>3163650</v>
      </c>
      <c r="F8" s="73">
        <v>3120636.26</v>
      </c>
      <c r="G8" s="69">
        <f>(F8*100)/C8</f>
        <v>114.06460721779258</v>
      </c>
      <c r="H8" s="69">
        <f>(F8*100)/E8</f>
        <v>98.640376147803963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view="pageBreakPreview" zoomScale="60" zoomScaleNormal="100" workbookViewId="0">
      <selection activeCell="J13" sqref="J1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7" t="s">
        <v>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7" t="s">
        <v>25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5.75" customHeight="1" x14ac:dyDescent="0.25">
      <c r="B5" s="97" t="s">
        <v>18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0" t="s">
        <v>3</v>
      </c>
      <c r="C7" s="121"/>
      <c r="D7" s="121"/>
      <c r="E7" s="121"/>
      <c r="F7" s="12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ht="14.45" x14ac:dyDescent="0.3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ht="14.45" x14ac:dyDescent="0.3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view="pageBreakPreview" zoomScale="60" zoomScaleNormal="100" workbookViewId="0">
      <selection activeCell="J13" sqref="J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7" t="s">
        <v>19</v>
      </c>
      <c r="C2" s="97"/>
      <c r="D2" s="97"/>
      <c r="E2" s="97"/>
      <c r="F2" s="97"/>
      <c r="G2" s="97"/>
      <c r="H2" s="97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4"/>
      <c r="D6" s="74"/>
      <c r="E6" s="74"/>
      <c r="F6" s="74"/>
      <c r="G6" s="68"/>
      <c r="H6" s="68"/>
    </row>
    <row r="7" spans="2:8" ht="14.45" x14ac:dyDescent="0.3">
      <c r="B7" s="8"/>
      <c r="C7" s="74"/>
      <c r="D7" s="74"/>
      <c r="E7" s="74"/>
      <c r="F7" s="74"/>
      <c r="G7" s="68"/>
      <c r="H7" s="68"/>
    </row>
    <row r="8" spans="2:8" ht="14.45" x14ac:dyDescent="0.3">
      <c r="B8" s="16"/>
      <c r="C8" s="72"/>
      <c r="D8" s="72"/>
      <c r="E8" s="72"/>
      <c r="F8" s="73"/>
      <c r="G8" s="69"/>
      <c r="H8" s="69"/>
    </row>
    <row r="9" spans="2:8" ht="14.45" x14ac:dyDescent="0.3">
      <c r="B9" s="17"/>
      <c r="C9" s="72"/>
      <c r="D9" s="72"/>
      <c r="E9" s="75"/>
      <c r="F9" s="73"/>
      <c r="G9" s="69"/>
      <c r="H9" s="69"/>
    </row>
    <row r="10" spans="2:8" ht="14.45" x14ac:dyDescent="0.3">
      <c r="B10" s="8" t="s">
        <v>44</v>
      </c>
      <c r="C10" s="74"/>
      <c r="D10" s="74"/>
      <c r="E10" s="74"/>
      <c r="F10" s="74"/>
      <c r="G10" s="68"/>
      <c r="H10" s="68"/>
    </row>
    <row r="11" spans="2:8" ht="14.45" x14ac:dyDescent="0.3">
      <c r="B11" s="8"/>
      <c r="C11" s="74"/>
      <c r="D11" s="74"/>
      <c r="E11" s="74"/>
      <c r="F11" s="74"/>
      <c r="G11" s="68"/>
      <c r="H11" s="68"/>
    </row>
    <row r="12" spans="2:8" ht="14.45" x14ac:dyDescent="0.3">
      <c r="B12" s="16"/>
      <c r="C12" s="72"/>
      <c r="D12" s="72"/>
      <c r="E12" s="75"/>
      <c r="F12" s="73"/>
      <c r="G12" s="69"/>
      <c r="H12" s="69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965"/>
  <sheetViews>
    <sheetView zoomScaleNormal="100" workbookViewId="0">
      <selection activeCell="E109" sqref="E109"/>
    </sheetView>
  </sheetViews>
  <sheetFormatPr defaultRowHeight="12.75" x14ac:dyDescent="0.2"/>
  <cols>
    <col min="1" max="1" width="16.28515625" style="57" customWidth="1"/>
    <col min="2" max="2" width="51.5703125" style="58" customWidth="1"/>
    <col min="3" max="3" width="20.28515625" style="58" customWidth="1"/>
    <col min="4" max="4" width="23.140625" style="40" customWidth="1"/>
    <col min="5" max="5" width="15.85546875" style="40" customWidth="1"/>
    <col min="6" max="6" width="9.140625" style="40"/>
    <col min="7" max="7" width="11.5703125" style="40" customWidth="1"/>
    <col min="8" max="8" width="12.5703125" style="40" customWidth="1"/>
    <col min="9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213</v>
      </c>
      <c r="C1" s="39"/>
    </row>
    <row r="2" spans="1:6" ht="15" customHeight="1" x14ac:dyDescent="0.25">
      <c r="A2" s="41" t="s">
        <v>35</v>
      </c>
      <c r="B2" s="42" t="s">
        <v>212</v>
      </c>
      <c r="C2" s="39"/>
    </row>
    <row r="3" spans="1:6" s="39" customFormat="1" ht="43.5" customHeight="1" x14ac:dyDescent="0.2">
      <c r="A3" s="43" t="s">
        <v>36</v>
      </c>
      <c r="B3" s="37" t="s">
        <v>210</v>
      </c>
    </row>
    <row r="4" spans="1:6" s="39" customFormat="1" ht="13.15" x14ac:dyDescent="0.25">
      <c r="A4" s="43" t="s">
        <v>37</v>
      </c>
      <c r="B4" s="94" t="s">
        <v>211</v>
      </c>
    </row>
    <row r="5" spans="1:6" s="39" customFormat="1" ht="13.15" x14ac:dyDescent="0.25">
      <c r="A5" s="44"/>
      <c r="B5" s="45"/>
    </row>
    <row r="6" spans="1:6" s="39" customFormat="1" ht="13.15" x14ac:dyDescent="0.25">
      <c r="A6" s="44" t="s">
        <v>38</v>
      </c>
      <c r="B6" s="45"/>
      <c r="C6" s="39">
        <f>C7+C8+C9</f>
        <v>3178932</v>
      </c>
      <c r="D6" s="39">
        <f t="shared" ref="D6" si="0">D7+D8+D9</f>
        <v>3163650</v>
      </c>
      <c r="E6" s="39">
        <f>E7+E8+E9</f>
        <v>3120636.26</v>
      </c>
    </row>
    <row r="7" spans="1:6" ht="13.15" x14ac:dyDescent="0.25">
      <c r="A7" s="46" t="s">
        <v>198</v>
      </c>
      <c r="B7" s="45"/>
      <c r="C7" s="76">
        <f>C12</f>
        <v>3168845</v>
      </c>
      <c r="D7" s="76">
        <f>D12</f>
        <v>3094748</v>
      </c>
      <c r="E7" s="76">
        <v>3062375.13</v>
      </c>
      <c r="F7" s="76">
        <f>(E7*100)/D7</f>
        <v>98.953941645652577</v>
      </c>
    </row>
    <row r="8" spans="1:6" ht="13.15" x14ac:dyDescent="0.25">
      <c r="A8" s="46" t="s">
        <v>81</v>
      </c>
      <c r="B8" s="45"/>
      <c r="C8" s="76">
        <f>C81</f>
        <v>10087</v>
      </c>
      <c r="D8" s="76">
        <f>D81</f>
        <v>10087</v>
      </c>
      <c r="E8" s="76">
        <f>E81</f>
        <v>5024.8500000000004</v>
      </c>
      <c r="F8" s="76">
        <f>(E8*100)/D8</f>
        <v>49.815108555566574</v>
      </c>
    </row>
    <row r="9" spans="1:6" ht="13.15" x14ac:dyDescent="0.25">
      <c r="A9" s="46" t="s">
        <v>199</v>
      </c>
      <c r="B9" s="45"/>
      <c r="C9" s="76">
        <f>C71</f>
        <v>0</v>
      </c>
      <c r="D9" s="76">
        <f>D71</f>
        <v>58815</v>
      </c>
      <c r="E9" s="76">
        <f>E71</f>
        <v>53236.28</v>
      </c>
      <c r="F9" s="76">
        <f>(E9*100)/D9</f>
        <v>90.51480064609369</v>
      </c>
    </row>
    <row r="10" spans="1:6" s="56" customFormat="1" ht="13.15" x14ac:dyDescent="0.25"/>
    <row r="11" spans="1:6" ht="38.25" x14ac:dyDescent="0.2">
      <c r="A11" s="46" t="s">
        <v>200</v>
      </c>
      <c r="B11" s="46" t="s">
        <v>201</v>
      </c>
      <c r="C11" s="46" t="s">
        <v>47</v>
      </c>
      <c r="D11" s="46" t="s">
        <v>202</v>
      </c>
      <c r="E11" s="46" t="s">
        <v>203</v>
      </c>
      <c r="F11" s="46" t="s">
        <v>204</v>
      </c>
    </row>
    <row r="12" spans="1:6" x14ac:dyDescent="0.2">
      <c r="A12" s="47" t="s">
        <v>198</v>
      </c>
      <c r="B12" s="47" t="s">
        <v>205</v>
      </c>
      <c r="C12" s="77">
        <f>C13+C55</f>
        <v>3168845</v>
      </c>
      <c r="D12" s="77">
        <f>D13+D55</f>
        <v>3094748</v>
      </c>
      <c r="E12" s="77">
        <f>E13+E55</f>
        <v>3062375.13</v>
      </c>
      <c r="F12" s="78">
        <f>(E12*100)/D12</f>
        <v>98.953941645652577</v>
      </c>
    </row>
    <row r="13" spans="1:6" ht="13.15" x14ac:dyDescent="0.25">
      <c r="A13" s="48" t="s">
        <v>79</v>
      </c>
      <c r="B13" s="49" t="s">
        <v>80</v>
      </c>
      <c r="C13" s="79">
        <f>C14+C24+C50</f>
        <v>3100948</v>
      </c>
      <c r="D13" s="79">
        <f>D14+D24+D50</f>
        <v>3042424</v>
      </c>
      <c r="E13" s="79">
        <f>E14+E24+E50</f>
        <v>3010062.57</v>
      </c>
      <c r="F13" s="80">
        <f>(E13*100)/D13</f>
        <v>98.936327415245216</v>
      </c>
    </row>
    <row r="14" spans="1:6" ht="13.15" x14ac:dyDescent="0.25">
      <c r="A14" s="50" t="s">
        <v>81</v>
      </c>
      <c r="B14" s="51" t="s">
        <v>82</v>
      </c>
      <c r="C14" s="81">
        <f>C15+C19+C21</f>
        <v>2542506</v>
      </c>
      <c r="D14" s="81">
        <f>D15+D19+D21</f>
        <v>2485578</v>
      </c>
      <c r="E14" s="81">
        <f>E15+E19+E21</f>
        <v>2485256</v>
      </c>
      <c r="F14" s="80">
        <f>(E14*100)/D14</f>
        <v>99.987045266734739</v>
      </c>
    </row>
    <row r="15" spans="1:6" x14ac:dyDescent="0.2">
      <c r="A15" s="52" t="s">
        <v>83</v>
      </c>
      <c r="B15" s="53" t="s">
        <v>84</v>
      </c>
      <c r="C15" s="82">
        <f>C16+C17+C18</f>
        <v>1946826</v>
      </c>
      <c r="D15" s="82">
        <f>D16+D17+D18</f>
        <v>1901039</v>
      </c>
      <c r="E15" s="82">
        <f>E16+E17+E18</f>
        <v>1900970.73</v>
      </c>
      <c r="F15" s="82">
        <f>(E15*100)/D15</f>
        <v>99.996408805921391</v>
      </c>
    </row>
    <row r="16" spans="1:6" x14ac:dyDescent="0.2">
      <c r="A16" s="54" t="s">
        <v>85</v>
      </c>
      <c r="B16" s="55" t="s">
        <v>86</v>
      </c>
      <c r="C16" s="83">
        <v>1834571</v>
      </c>
      <c r="D16" s="83">
        <v>1806171</v>
      </c>
      <c r="E16" s="83">
        <v>1806119.81</v>
      </c>
      <c r="F16" s="83"/>
    </row>
    <row r="17" spans="1:8" x14ac:dyDescent="0.2">
      <c r="A17" s="54" t="s">
        <v>87</v>
      </c>
      <c r="B17" s="55" t="s">
        <v>88</v>
      </c>
      <c r="C17" s="83">
        <v>111591</v>
      </c>
      <c r="D17" s="83">
        <v>94291</v>
      </c>
      <c r="E17" s="83">
        <v>94274.03</v>
      </c>
      <c r="F17" s="83"/>
    </row>
    <row r="18" spans="1:8" x14ac:dyDescent="0.2">
      <c r="A18" s="54" t="s">
        <v>89</v>
      </c>
      <c r="B18" s="55" t="s">
        <v>90</v>
      </c>
      <c r="C18" s="83">
        <v>664</v>
      </c>
      <c r="D18" s="83">
        <v>577</v>
      </c>
      <c r="E18" s="83">
        <v>576.89</v>
      </c>
      <c r="F18" s="83"/>
    </row>
    <row r="19" spans="1:8" ht="13.15" x14ac:dyDescent="0.25">
      <c r="A19" s="52" t="s">
        <v>91</v>
      </c>
      <c r="B19" s="53" t="s">
        <v>92</v>
      </c>
      <c r="C19" s="82">
        <f>C20</f>
        <v>49824</v>
      </c>
      <c r="D19" s="82">
        <f>D20</f>
        <v>65324</v>
      </c>
      <c r="E19" s="82">
        <f>E20</f>
        <v>65124.14</v>
      </c>
      <c r="F19" s="82">
        <f>(E19*100)/D19</f>
        <v>99.694048129324599</v>
      </c>
    </row>
    <row r="20" spans="1:8" ht="13.15" x14ac:dyDescent="0.25">
      <c r="A20" s="54" t="s">
        <v>93</v>
      </c>
      <c r="B20" s="55" t="s">
        <v>92</v>
      </c>
      <c r="C20" s="83">
        <v>49824</v>
      </c>
      <c r="D20" s="83">
        <v>65324</v>
      </c>
      <c r="E20" s="83">
        <v>65124.14</v>
      </c>
      <c r="F20" s="83"/>
    </row>
    <row r="21" spans="1:8" x14ac:dyDescent="0.2">
      <c r="A21" s="52" t="s">
        <v>94</v>
      </c>
      <c r="B21" s="53" t="s">
        <v>95</v>
      </c>
      <c r="C21" s="82">
        <f>C22+C23</f>
        <v>545856</v>
      </c>
      <c r="D21" s="82">
        <f>D22+D23</f>
        <v>519215</v>
      </c>
      <c r="E21" s="82">
        <f>E22+E23</f>
        <v>519161.13</v>
      </c>
      <c r="F21" s="82">
        <f>(E21*100)/D21</f>
        <v>99.989624721935996</v>
      </c>
    </row>
    <row r="22" spans="1:8" ht="13.15" x14ac:dyDescent="0.25">
      <c r="A22" s="54" t="s">
        <v>96</v>
      </c>
      <c r="B22" s="55" t="s">
        <v>97</v>
      </c>
      <c r="C22" s="83">
        <v>205039</v>
      </c>
      <c r="D22" s="83">
        <v>205539</v>
      </c>
      <c r="E22" s="83">
        <v>205500.94</v>
      </c>
      <c r="F22" s="83"/>
    </row>
    <row r="23" spans="1:8" ht="13.15" x14ac:dyDescent="0.25">
      <c r="A23" s="54" t="s">
        <v>98</v>
      </c>
      <c r="B23" s="55" t="s">
        <v>99</v>
      </c>
      <c r="C23" s="83">
        <v>340817</v>
      </c>
      <c r="D23" s="83">
        <v>313676</v>
      </c>
      <c r="E23" s="83">
        <v>313660.19</v>
      </c>
      <c r="F23" s="83"/>
    </row>
    <row r="24" spans="1:8" ht="13.15" x14ac:dyDescent="0.25">
      <c r="A24" s="50" t="s">
        <v>100</v>
      </c>
      <c r="B24" s="51" t="s">
        <v>101</v>
      </c>
      <c r="C24" s="81">
        <f>C25+C29+C36+C45</f>
        <v>556253</v>
      </c>
      <c r="D24" s="81">
        <f>D25+D29+D36+D45</f>
        <v>554853</v>
      </c>
      <c r="E24" s="81">
        <f>E25+E29+E36+E45</f>
        <v>523531.77999999997</v>
      </c>
      <c r="F24" s="80">
        <f>(E24*100)/D24</f>
        <v>94.355041785842374</v>
      </c>
    </row>
    <row r="25" spans="1:8" x14ac:dyDescent="0.2">
      <c r="A25" s="52" t="s">
        <v>102</v>
      </c>
      <c r="B25" s="53" t="s">
        <v>103</v>
      </c>
      <c r="C25" s="82">
        <f>C26+C27+C28</f>
        <v>72068</v>
      </c>
      <c r="D25" s="82">
        <f>D26+D27+D28</f>
        <v>66168</v>
      </c>
      <c r="E25" s="82">
        <f>E26+E27+E28</f>
        <v>65149.37</v>
      </c>
      <c r="F25" s="82">
        <f>(E25*100)/D25</f>
        <v>98.460539837988151</v>
      </c>
    </row>
    <row r="26" spans="1:8" x14ac:dyDescent="0.2">
      <c r="A26" s="54" t="s">
        <v>104</v>
      </c>
      <c r="B26" s="55" t="s">
        <v>105</v>
      </c>
      <c r="C26" s="83">
        <v>3318</v>
      </c>
      <c r="D26" s="83">
        <v>3318</v>
      </c>
      <c r="E26" s="83">
        <v>4311.68</v>
      </c>
      <c r="F26" s="83"/>
    </row>
    <row r="27" spans="1:8" ht="25.5" x14ac:dyDescent="0.2">
      <c r="A27" s="54" t="s">
        <v>106</v>
      </c>
      <c r="B27" s="55" t="s">
        <v>107</v>
      </c>
      <c r="C27" s="83">
        <v>67423</v>
      </c>
      <c r="D27" s="83">
        <v>61523</v>
      </c>
      <c r="E27" s="83">
        <v>59866.83</v>
      </c>
      <c r="F27" s="83"/>
    </row>
    <row r="28" spans="1:8" x14ac:dyDescent="0.2">
      <c r="A28" s="54" t="s">
        <v>108</v>
      </c>
      <c r="B28" s="55" t="s">
        <v>109</v>
      </c>
      <c r="C28" s="83">
        <v>1327</v>
      </c>
      <c r="D28" s="83">
        <v>1327</v>
      </c>
      <c r="E28" s="83">
        <v>970.86</v>
      </c>
      <c r="F28" s="83"/>
    </row>
    <row r="29" spans="1:8" ht="13.15" x14ac:dyDescent="0.25">
      <c r="A29" s="52" t="s">
        <v>110</v>
      </c>
      <c r="B29" s="53" t="s">
        <v>111</v>
      </c>
      <c r="C29" s="82">
        <f>C30+C31+C32+C33+C34+C35</f>
        <v>369630</v>
      </c>
      <c r="D29" s="82">
        <f>D30+D31+D32+D33+D34+D35</f>
        <v>369630</v>
      </c>
      <c r="E29" s="82">
        <f>E30+E31+E32+E33+E34+E35</f>
        <v>335210.15000000002</v>
      </c>
      <c r="F29" s="82">
        <f>(E29*100)/D29</f>
        <v>90.688025863701554</v>
      </c>
    </row>
    <row r="30" spans="1:8" ht="13.15" x14ac:dyDescent="0.25">
      <c r="A30" s="54" t="s">
        <v>112</v>
      </c>
      <c r="B30" s="55" t="s">
        <v>113</v>
      </c>
      <c r="C30" s="83">
        <v>12609</v>
      </c>
      <c r="D30" s="83">
        <v>12609</v>
      </c>
      <c r="E30" s="83">
        <v>29422.06</v>
      </c>
      <c r="F30" s="83"/>
      <c r="G30" s="40">
        <v>1878.28</v>
      </c>
      <c r="H30" s="40">
        <f>E30+G30</f>
        <v>31300.34</v>
      </c>
    </row>
    <row r="31" spans="1:8" ht="13.15" x14ac:dyDescent="0.25">
      <c r="A31" s="54" t="s">
        <v>114</v>
      </c>
      <c r="B31" s="55" t="s">
        <v>115</v>
      </c>
      <c r="C31" s="83">
        <v>201084</v>
      </c>
      <c r="D31" s="83">
        <v>201084</v>
      </c>
      <c r="E31" s="83">
        <v>196606.8</v>
      </c>
      <c r="F31" s="83"/>
      <c r="G31" s="40">
        <v>307.36</v>
      </c>
      <c r="H31" s="40">
        <f>E31+G31</f>
        <v>196914.15999999997</v>
      </c>
    </row>
    <row r="32" spans="1:8" ht="13.15" x14ac:dyDescent="0.25">
      <c r="A32" s="54" t="s">
        <v>116</v>
      </c>
      <c r="B32" s="55" t="s">
        <v>117</v>
      </c>
      <c r="C32" s="83">
        <v>138563</v>
      </c>
      <c r="D32" s="83">
        <v>138563</v>
      </c>
      <c r="E32" s="83">
        <v>83635.960000000006</v>
      </c>
      <c r="F32" s="83"/>
    </row>
    <row r="33" spans="1:8" x14ac:dyDescent="0.2">
      <c r="A33" s="54" t="s">
        <v>118</v>
      </c>
      <c r="B33" s="55" t="s">
        <v>119</v>
      </c>
      <c r="C33" s="83">
        <v>11945</v>
      </c>
      <c r="D33" s="83">
        <v>11945</v>
      </c>
      <c r="E33" s="83">
        <v>20242.07</v>
      </c>
      <c r="F33" s="83"/>
      <c r="G33" s="40">
        <v>105.97</v>
      </c>
      <c r="H33" s="40">
        <f>E33+G33</f>
        <v>20348.04</v>
      </c>
    </row>
    <row r="34" spans="1:8" ht="13.15" x14ac:dyDescent="0.25">
      <c r="A34" s="54" t="s">
        <v>120</v>
      </c>
      <c r="B34" s="55" t="s">
        <v>121</v>
      </c>
      <c r="C34" s="83">
        <v>3438</v>
      </c>
      <c r="D34" s="83">
        <v>3438</v>
      </c>
      <c r="E34" s="83">
        <v>4370.68</v>
      </c>
      <c r="F34" s="83"/>
      <c r="G34" s="40">
        <v>335.44</v>
      </c>
      <c r="H34" s="40">
        <f>E34+G34</f>
        <v>4706.12</v>
      </c>
    </row>
    <row r="35" spans="1:8" x14ac:dyDescent="0.2">
      <c r="A35" s="54" t="s">
        <v>122</v>
      </c>
      <c r="B35" s="55" t="s">
        <v>123</v>
      </c>
      <c r="C35" s="83">
        <v>1991</v>
      </c>
      <c r="D35" s="83">
        <v>1991</v>
      </c>
      <c r="E35" s="83">
        <v>932.58</v>
      </c>
      <c r="F35" s="83"/>
    </row>
    <row r="36" spans="1:8" ht="13.15" x14ac:dyDescent="0.25">
      <c r="A36" s="52" t="s">
        <v>124</v>
      </c>
      <c r="B36" s="53" t="s">
        <v>125</v>
      </c>
      <c r="C36" s="82">
        <f>C37+C38+C39+C40+C41+C42+C43+C44</f>
        <v>90468</v>
      </c>
      <c r="D36" s="82">
        <f>D37+D38+D39+D40+D41+D42+D43+D44</f>
        <v>94968</v>
      </c>
      <c r="E36" s="82">
        <f>E37+E38+E39+E40+E41+E42+E43+E44</f>
        <v>94880.85</v>
      </c>
      <c r="F36" s="82">
        <f>(E36*100)/D36</f>
        <v>99.908232246651508</v>
      </c>
    </row>
    <row r="37" spans="1:8" x14ac:dyDescent="0.2">
      <c r="A37" s="54" t="s">
        <v>126</v>
      </c>
      <c r="B37" s="55" t="s">
        <v>127</v>
      </c>
      <c r="C37" s="83">
        <v>8023</v>
      </c>
      <c r="D37" s="83">
        <v>8023</v>
      </c>
      <c r="E37" s="83">
        <v>6742</v>
      </c>
      <c r="F37" s="83"/>
    </row>
    <row r="38" spans="1:8" x14ac:dyDescent="0.2">
      <c r="A38" s="54" t="s">
        <v>128</v>
      </c>
      <c r="B38" s="55" t="s">
        <v>129</v>
      </c>
      <c r="C38" s="83">
        <v>28402</v>
      </c>
      <c r="D38" s="83">
        <v>28402</v>
      </c>
      <c r="E38" s="83">
        <v>17957.54</v>
      </c>
      <c r="F38" s="83"/>
      <c r="G38" s="40">
        <v>335.7</v>
      </c>
      <c r="H38" s="40">
        <f>E38+G38</f>
        <v>18293.240000000002</v>
      </c>
    </row>
    <row r="39" spans="1:8" x14ac:dyDescent="0.2">
      <c r="A39" s="54" t="s">
        <v>130</v>
      </c>
      <c r="B39" s="55" t="s">
        <v>131</v>
      </c>
      <c r="C39" s="83">
        <v>1234</v>
      </c>
      <c r="D39" s="83">
        <v>1234</v>
      </c>
      <c r="E39" s="83">
        <v>248.85</v>
      </c>
      <c r="F39" s="83"/>
    </row>
    <row r="40" spans="1:8" ht="13.15" x14ac:dyDescent="0.25">
      <c r="A40" s="54" t="s">
        <v>132</v>
      </c>
      <c r="B40" s="55" t="s">
        <v>133</v>
      </c>
      <c r="C40" s="83">
        <v>39021</v>
      </c>
      <c r="D40" s="83">
        <v>39021</v>
      </c>
      <c r="E40" s="83">
        <v>51891.19</v>
      </c>
      <c r="F40" s="83"/>
    </row>
    <row r="41" spans="1:8" ht="13.15" x14ac:dyDescent="0.25">
      <c r="A41" s="54" t="s">
        <v>134</v>
      </c>
      <c r="B41" s="55" t="s">
        <v>135</v>
      </c>
      <c r="C41" s="83">
        <v>5308</v>
      </c>
      <c r="D41" s="83">
        <v>5308</v>
      </c>
      <c r="E41" s="83">
        <v>9070.17</v>
      </c>
      <c r="F41" s="83"/>
      <c r="G41" s="40">
        <v>293.37</v>
      </c>
      <c r="H41" s="40">
        <f>E41+G41</f>
        <v>9363.5400000000009</v>
      </c>
    </row>
    <row r="42" spans="1:8" ht="13.15" x14ac:dyDescent="0.25">
      <c r="A42" s="54" t="s">
        <v>136</v>
      </c>
      <c r="B42" s="55" t="s">
        <v>137</v>
      </c>
      <c r="C42" s="83">
        <v>7034</v>
      </c>
      <c r="D42" s="83">
        <v>7034</v>
      </c>
      <c r="E42" s="83">
        <v>7024.08</v>
      </c>
      <c r="F42" s="83"/>
    </row>
    <row r="43" spans="1:8" x14ac:dyDescent="0.2">
      <c r="A43" s="54" t="s">
        <v>138</v>
      </c>
      <c r="B43" s="55" t="s">
        <v>139</v>
      </c>
      <c r="C43" s="83">
        <v>119</v>
      </c>
      <c r="D43" s="83">
        <v>119</v>
      </c>
      <c r="E43" s="83">
        <v>197.86</v>
      </c>
      <c r="F43" s="83"/>
    </row>
    <row r="44" spans="1:8" ht="13.15" x14ac:dyDescent="0.25">
      <c r="A44" s="54" t="s">
        <v>140</v>
      </c>
      <c r="B44" s="55" t="s">
        <v>141</v>
      </c>
      <c r="C44" s="83">
        <v>1327</v>
      </c>
      <c r="D44" s="83">
        <v>5827</v>
      </c>
      <c r="E44" s="83">
        <v>1749.16</v>
      </c>
      <c r="F44" s="83"/>
    </row>
    <row r="45" spans="1:8" ht="13.15" x14ac:dyDescent="0.25">
      <c r="A45" s="52" t="s">
        <v>142</v>
      </c>
      <c r="B45" s="53" t="s">
        <v>143</v>
      </c>
      <c r="C45" s="82">
        <f>C46+C47+C48+C49</f>
        <v>24087</v>
      </c>
      <c r="D45" s="82">
        <f>D46+D47+D48+D49</f>
        <v>24087</v>
      </c>
      <c r="E45" s="82">
        <f>E46+E47+E48+E49</f>
        <v>28291.41</v>
      </c>
      <c r="F45" s="82">
        <f>(E45*100)/D45</f>
        <v>117.45510026155188</v>
      </c>
    </row>
    <row r="46" spans="1:8" ht="13.15" x14ac:dyDescent="0.25">
      <c r="A46" s="54" t="s">
        <v>144</v>
      </c>
      <c r="B46" s="55" t="s">
        <v>145</v>
      </c>
      <c r="C46" s="83">
        <v>15927</v>
      </c>
      <c r="D46" s="83">
        <v>15927</v>
      </c>
      <c r="E46" s="83">
        <v>21830</v>
      </c>
      <c r="F46" s="83"/>
    </row>
    <row r="47" spans="1:8" ht="13.15" x14ac:dyDescent="0.25">
      <c r="A47" s="54" t="s">
        <v>146</v>
      </c>
      <c r="B47" s="55" t="s">
        <v>147</v>
      </c>
      <c r="C47" s="83">
        <v>1062</v>
      </c>
      <c r="D47" s="83">
        <v>1062</v>
      </c>
      <c r="E47" s="83">
        <v>1876.81</v>
      </c>
      <c r="F47" s="83"/>
    </row>
    <row r="48" spans="1:8" ht="13.15" x14ac:dyDescent="0.25">
      <c r="A48" s="54" t="s">
        <v>148</v>
      </c>
      <c r="B48" s="55" t="s">
        <v>149</v>
      </c>
      <c r="C48" s="83">
        <v>5000</v>
      </c>
      <c r="D48" s="83">
        <v>5000</v>
      </c>
      <c r="E48" s="83">
        <v>3466.1</v>
      </c>
      <c r="F48" s="83"/>
      <c r="G48" s="40">
        <v>103.42</v>
      </c>
      <c r="H48" s="40">
        <f>E48+G48</f>
        <v>3569.52</v>
      </c>
    </row>
    <row r="49" spans="1:8" ht="13.15" x14ac:dyDescent="0.25">
      <c r="A49" s="54" t="s">
        <v>150</v>
      </c>
      <c r="B49" s="55" t="s">
        <v>143</v>
      </c>
      <c r="C49" s="83">
        <v>2098</v>
      </c>
      <c r="D49" s="83">
        <v>2098</v>
      </c>
      <c r="E49" s="83">
        <v>1118.5</v>
      </c>
      <c r="F49" s="83"/>
      <c r="G49" s="40">
        <v>159.52000000000001</v>
      </c>
      <c r="H49" s="40">
        <f>E49+G49</f>
        <v>1278.02</v>
      </c>
    </row>
    <row r="50" spans="1:8" ht="13.15" x14ac:dyDescent="0.25">
      <c r="A50" s="50" t="s">
        <v>151</v>
      </c>
      <c r="B50" s="51" t="s">
        <v>152</v>
      </c>
      <c r="C50" s="81">
        <f>C51+C53</f>
        <v>2189</v>
      </c>
      <c r="D50" s="81">
        <f>D51+D53</f>
        <v>1993</v>
      </c>
      <c r="E50" s="81">
        <f>E51+E53</f>
        <v>1274.79</v>
      </c>
      <c r="F50" s="80">
        <f>(E50*100)/D50</f>
        <v>63.963371801304568</v>
      </c>
    </row>
    <row r="51" spans="1:8" ht="13.15" x14ac:dyDescent="0.25">
      <c r="A51" s="52" t="s">
        <v>153</v>
      </c>
      <c r="B51" s="53" t="s">
        <v>154</v>
      </c>
      <c r="C51" s="82">
        <f>C52</f>
        <v>663</v>
      </c>
      <c r="D51" s="82">
        <f>D52</f>
        <v>663</v>
      </c>
      <c r="E51" s="82">
        <f>E52</f>
        <v>0</v>
      </c>
      <c r="F51" s="82">
        <f>(E51*100)/D51</f>
        <v>0</v>
      </c>
    </row>
    <row r="52" spans="1:8" ht="25.5" x14ac:dyDescent="0.2">
      <c r="A52" s="54" t="s">
        <v>155</v>
      </c>
      <c r="B52" s="55" t="s">
        <v>156</v>
      </c>
      <c r="C52" s="83">
        <v>663</v>
      </c>
      <c r="D52" s="83">
        <v>663</v>
      </c>
      <c r="E52" s="83">
        <v>0</v>
      </c>
      <c r="F52" s="83"/>
    </row>
    <row r="53" spans="1:8" ht="13.15" x14ac:dyDescent="0.25">
      <c r="A53" s="52" t="s">
        <v>157</v>
      </c>
      <c r="B53" s="53" t="s">
        <v>158</v>
      </c>
      <c r="C53" s="82">
        <f>C54</f>
        <v>1526</v>
      </c>
      <c r="D53" s="82">
        <f>D54</f>
        <v>1330</v>
      </c>
      <c r="E53" s="82">
        <f>E54</f>
        <v>1274.79</v>
      </c>
      <c r="F53" s="82">
        <f>(E53*100)/D53</f>
        <v>95.848872180451124</v>
      </c>
    </row>
    <row r="54" spans="1:8" ht="13.15" x14ac:dyDescent="0.25">
      <c r="A54" s="54" t="s">
        <v>159</v>
      </c>
      <c r="B54" s="55" t="s">
        <v>160</v>
      </c>
      <c r="C54" s="83">
        <v>1526</v>
      </c>
      <c r="D54" s="83">
        <v>1330</v>
      </c>
      <c r="E54" s="83">
        <v>1274.79</v>
      </c>
      <c r="F54" s="83"/>
    </row>
    <row r="55" spans="1:8" ht="13.15" x14ac:dyDescent="0.25">
      <c r="A55" s="48" t="s">
        <v>167</v>
      </c>
      <c r="B55" s="49" t="s">
        <v>168</v>
      </c>
      <c r="C55" s="79">
        <f>C56+C63</f>
        <v>67897</v>
      </c>
      <c r="D55" s="79">
        <f>D56+D63</f>
        <v>52324</v>
      </c>
      <c r="E55" s="79">
        <f>E56+E63</f>
        <v>52312.56</v>
      </c>
      <c r="F55" s="80">
        <f>(E55*100)/D55</f>
        <v>99.978136228117123</v>
      </c>
    </row>
    <row r="56" spans="1:8" ht="13.15" x14ac:dyDescent="0.25">
      <c r="A56" s="50" t="s">
        <v>169</v>
      </c>
      <c r="B56" s="51" t="s">
        <v>170</v>
      </c>
      <c r="C56" s="81">
        <f>C57+C61</f>
        <v>45597</v>
      </c>
      <c r="D56" s="81">
        <f>D57+D61</f>
        <v>24595</v>
      </c>
      <c r="E56" s="81">
        <f>E57+E61</f>
        <v>24594.260000000002</v>
      </c>
      <c r="F56" s="80">
        <f>(E56*100)/D56</f>
        <v>99.996991258385847</v>
      </c>
    </row>
    <row r="57" spans="1:8" ht="13.15" x14ac:dyDescent="0.25">
      <c r="A57" s="52" t="s">
        <v>171</v>
      </c>
      <c r="B57" s="53" t="s">
        <v>172</v>
      </c>
      <c r="C57" s="82">
        <f>C58+C59+C60</f>
        <v>22961</v>
      </c>
      <c r="D57" s="82">
        <f>D58+D59+D60</f>
        <v>24595</v>
      </c>
      <c r="E57" s="82">
        <f>E58+E59+E60</f>
        <v>24594.260000000002</v>
      </c>
      <c r="F57" s="82">
        <f>(E57*100)/D57</f>
        <v>99.996991258385847</v>
      </c>
    </row>
    <row r="58" spans="1:8" x14ac:dyDescent="0.2">
      <c r="A58" s="54" t="s">
        <v>173</v>
      </c>
      <c r="B58" s="55" t="s">
        <v>174</v>
      </c>
      <c r="C58" s="83">
        <v>0</v>
      </c>
      <c r="D58" s="83">
        <v>0</v>
      </c>
      <c r="E58" s="83">
        <v>6923.88</v>
      </c>
      <c r="F58" s="83"/>
      <c r="G58" s="40">
        <v>445</v>
      </c>
      <c r="H58" s="40">
        <f>E58+G58</f>
        <v>7368.88</v>
      </c>
    </row>
    <row r="59" spans="1:8" x14ac:dyDescent="0.2">
      <c r="A59" s="54" t="s">
        <v>177</v>
      </c>
      <c r="B59" s="55" t="s">
        <v>178</v>
      </c>
      <c r="C59" s="83">
        <v>13272</v>
      </c>
      <c r="D59" s="83">
        <v>13272</v>
      </c>
      <c r="E59" s="83">
        <v>0</v>
      </c>
      <c r="F59" s="83"/>
    </row>
    <row r="60" spans="1:8" x14ac:dyDescent="0.2">
      <c r="A60" s="54" t="s">
        <v>179</v>
      </c>
      <c r="B60" s="55" t="s">
        <v>180</v>
      </c>
      <c r="C60" s="83">
        <v>9689</v>
      </c>
      <c r="D60" s="83">
        <v>11323</v>
      </c>
      <c r="E60" s="83">
        <v>17670.38</v>
      </c>
      <c r="F60" s="83"/>
      <c r="G60" s="40">
        <v>179.04</v>
      </c>
      <c r="H60" s="40">
        <f>E60+G60</f>
        <v>17849.420000000002</v>
      </c>
    </row>
    <row r="61" spans="1:8" ht="13.15" x14ac:dyDescent="0.25">
      <c r="A61" s="52" t="s">
        <v>181</v>
      </c>
      <c r="B61" s="53" t="s">
        <v>182</v>
      </c>
      <c r="C61" s="82">
        <f>C62</f>
        <v>22636</v>
      </c>
      <c r="D61" s="82">
        <f>D62</f>
        <v>0</v>
      </c>
      <c r="E61" s="82">
        <f>E62</f>
        <v>0</v>
      </c>
      <c r="F61" s="82" t="e">
        <f>(E61*100)/D61</f>
        <v>#DIV/0!</v>
      </c>
    </row>
    <row r="62" spans="1:8" ht="13.15" x14ac:dyDescent="0.25">
      <c r="A62" s="54" t="s">
        <v>183</v>
      </c>
      <c r="B62" s="55" t="s">
        <v>184</v>
      </c>
      <c r="C62" s="83">
        <v>22636</v>
      </c>
      <c r="D62" s="83">
        <v>0</v>
      </c>
      <c r="E62" s="83">
        <v>0</v>
      </c>
      <c r="F62" s="83"/>
    </row>
    <row r="63" spans="1:8" ht="13.15" x14ac:dyDescent="0.25">
      <c r="A63" s="50" t="s">
        <v>185</v>
      </c>
      <c r="B63" s="51" t="s">
        <v>186</v>
      </c>
      <c r="C63" s="81">
        <f t="shared" ref="C63:E64" si="1">C64</f>
        <v>22300</v>
      </c>
      <c r="D63" s="81">
        <f t="shared" si="1"/>
        <v>27729</v>
      </c>
      <c r="E63" s="81">
        <f t="shared" si="1"/>
        <v>27718.3</v>
      </c>
      <c r="F63" s="80">
        <f>(E63*100)/D63</f>
        <v>99.961412239893249</v>
      </c>
    </row>
    <row r="64" spans="1:8" ht="25.5" x14ac:dyDescent="0.2">
      <c r="A64" s="52" t="s">
        <v>187</v>
      </c>
      <c r="B64" s="53" t="s">
        <v>188</v>
      </c>
      <c r="C64" s="82">
        <f t="shared" si="1"/>
        <v>22300</v>
      </c>
      <c r="D64" s="82">
        <f t="shared" si="1"/>
        <v>27729</v>
      </c>
      <c r="E64" s="82">
        <f t="shared" si="1"/>
        <v>27718.3</v>
      </c>
      <c r="F64" s="82">
        <f>(E64*100)/D64</f>
        <v>99.961412239893249</v>
      </c>
    </row>
    <row r="65" spans="1:6" x14ac:dyDescent="0.2">
      <c r="A65" s="54" t="s">
        <v>189</v>
      </c>
      <c r="B65" s="55" t="s">
        <v>188</v>
      </c>
      <c r="C65" s="83">
        <v>22300</v>
      </c>
      <c r="D65" s="83">
        <v>27729</v>
      </c>
      <c r="E65" s="83">
        <v>27718.3</v>
      </c>
      <c r="F65" s="83"/>
    </row>
    <row r="66" spans="1:6" x14ac:dyDescent="0.2">
      <c r="A66" s="48" t="s">
        <v>55</v>
      </c>
      <c r="B66" s="49" t="s">
        <v>56</v>
      </c>
      <c r="C66" s="79">
        <f t="shared" ref="C66:E67" si="2">C67</f>
        <v>3168845</v>
      </c>
      <c r="D66" s="79">
        <f t="shared" si="2"/>
        <v>3094748</v>
      </c>
      <c r="E66" s="79">
        <f t="shared" si="2"/>
        <v>3062375.13</v>
      </c>
      <c r="F66" s="80">
        <f>(E66*100)/D66</f>
        <v>98.953941645652577</v>
      </c>
    </row>
    <row r="67" spans="1:6" x14ac:dyDescent="0.2">
      <c r="A67" s="50" t="s">
        <v>71</v>
      </c>
      <c r="B67" s="51" t="s">
        <v>72</v>
      </c>
      <c r="C67" s="81">
        <f t="shared" si="2"/>
        <v>3168845</v>
      </c>
      <c r="D67" s="81">
        <f t="shared" si="2"/>
        <v>3094748</v>
      </c>
      <c r="E67" s="81">
        <f t="shared" si="2"/>
        <v>3062375.13</v>
      </c>
      <c r="F67" s="80">
        <f>(E67*100)/D67</f>
        <v>98.953941645652577</v>
      </c>
    </row>
    <row r="68" spans="1:6" ht="25.5" x14ac:dyDescent="0.2">
      <c r="A68" s="52" t="s">
        <v>73</v>
      </c>
      <c r="B68" s="53" t="s">
        <v>74</v>
      </c>
      <c r="C68" s="82">
        <f>C69+C70</f>
        <v>3168845</v>
      </c>
      <c r="D68" s="82">
        <f>D69+D70</f>
        <v>3094748</v>
      </c>
      <c r="E68" s="82">
        <f>E69+E70</f>
        <v>3062375.13</v>
      </c>
      <c r="F68" s="82">
        <f>(E68*100)/D68</f>
        <v>98.953941645652577</v>
      </c>
    </row>
    <row r="69" spans="1:6" x14ac:dyDescent="0.2">
      <c r="A69" s="54" t="s">
        <v>75</v>
      </c>
      <c r="B69" s="55" t="s">
        <v>76</v>
      </c>
      <c r="C69" s="83">
        <v>3100948</v>
      </c>
      <c r="D69" s="83">
        <v>3042424</v>
      </c>
      <c r="E69" s="83">
        <v>3010062.57</v>
      </c>
      <c r="F69" s="83"/>
    </row>
    <row r="70" spans="1:6" ht="25.5" x14ac:dyDescent="0.2">
      <c r="A70" s="54" t="s">
        <v>77</v>
      </c>
      <c r="B70" s="55" t="s">
        <v>78</v>
      </c>
      <c r="C70" s="83">
        <v>67897</v>
      </c>
      <c r="D70" s="83">
        <v>52324</v>
      </c>
      <c r="E70" s="83">
        <v>52312.56</v>
      </c>
      <c r="F70" s="83"/>
    </row>
    <row r="71" spans="1:6" x14ac:dyDescent="0.2">
      <c r="A71" s="47" t="s">
        <v>199</v>
      </c>
      <c r="B71" s="47" t="s">
        <v>206</v>
      </c>
      <c r="C71" s="77">
        <f t="shared" ref="C71:E74" si="3">C72</f>
        <v>0</v>
      </c>
      <c r="D71" s="77">
        <f t="shared" si="3"/>
        <v>58815</v>
      </c>
      <c r="E71" s="77">
        <f t="shared" si="3"/>
        <v>53236.28</v>
      </c>
      <c r="F71" s="78">
        <f>(E71*100)/D71</f>
        <v>90.51480064609369</v>
      </c>
    </row>
    <row r="72" spans="1:6" x14ac:dyDescent="0.2">
      <c r="A72" s="48" t="s">
        <v>79</v>
      </c>
      <c r="B72" s="49" t="s">
        <v>80</v>
      </c>
      <c r="C72" s="79">
        <f t="shared" si="3"/>
        <v>0</v>
      </c>
      <c r="D72" s="79">
        <f t="shared" si="3"/>
        <v>58815</v>
      </c>
      <c r="E72" s="79">
        <f t="shared" si="3"/>
        <v>53236.28</v>
      </c>
      <c r="F72" s="80">
        <f>(E72*100)/D72</f>
        <v>90.51480064609369</v>
      </c>
    </row>
    <row r="73" spans="1:6" x14ac:dyDescent="0.2">
      <c r="A73" s="50" t="s">
        <v>161</v>
      </c>
      <c r="B73" s="51" t="s">
        <v>162</v>
      </c>
      <c r="C73" s="81">
        <f t="shared" si="3"/>
        <v>0</v>
      </c>
      <c r="D73" s="81">
        <f t="shared" si="3"/>
        <v>58815</v>
      </c>
      <c r="E73" s="81">
        <f t="shared" si="3"/>
        <v>53236.28</v>
      </c>
      <c r="F73" s="80">
        <f>(E73*100)/D73</f>
        <v>90.51480064609369</v>
      </c>
    </row>
    <row r="74" spans="1:6" x14ac:dyDescent="0.2">
      <c r="A74" s="52" t="s">
        <v>163</v>
      </c>
      <c r="B74" s="53" t="s">
        <v>164</v>
      </c>
      <c r="C74" s="82">
        <f t="shared" si="3"/>
        <v>0</v>
      </c>
      <c r="D74" s="82">
        <f t="shared" si="3"/>
        <v>58815</v>
      </c>
      <c r="E74" s="82">
        <f t="shared" si="3"/>
        <v>53236.28</v>
      </c>
      <c r="F74" s="82">
        <f>(E74*100)/D74</f>
        <v>90.51480064609369</v>
      </c>
    </row>
    <row r="75" spans="1:6" x14ac:dyDescent="0.2">
      <c r="A75" s="54" t="s">
        <v>165</v>
      </c>
      <c r="B75" s="55" t="s">
        <v>166</v>
      </c>
      <c r="C75" s="83">
        <v>0</v>
      </c>
      <c r="D75" s="83">
        <v>58815</v>
      </c>
      <c r="E75" s="83">
        <v>53236.28</v>
      </c>
      <c r="F75" s="83"/>
    </row>
    <row r="76" spans="1:6" x14ac:dyDescent="0.2">
      <c r="A76" s="48" t="s">
        <v>55</v>
      </c>
      <c r="B76" s="49" t="s">
        <v>56</v>
      </c>
      <c r="C76" s="79">
        <f t="shared" ref="C76:E78" si="4">C77</f>
        <v>0</v>
      </c>
      <c r="D76" s="79">
        <f t="shared" si="4"/>
        <v>58815</v>
      </c>
      <c r="E76" s="79">
        <f t="shared" si="4"/>
        <v>53236.28</v>
      </c>
      <c r="F76" s="80">
        <f>(E76*100)/D76</f>
        <v>90.51480064609369</v>
      </c>
    </row>
    <row r="77" spans="1:6" x14ac:dyDescent="0.2">
      <c r="A77" s="50" t="s">
        <v>57</v>
      </c>
      <c r="B77" s="51" t="s">
        <v>58</v>
      </c>
      <c r="C77" s="81">
        <f t="shared" si="4"/>
        <v>0</v>
      </c>
      <c r="D77" s="81">
        <f t="shared" si="4"/>
        <v>58815</v>
      </c>
      <c r="E77" s="81">
        <f t="shared" si="4"/>
        <v>53236.28</v>
      </c>
      <c r="F77" s="80">
        <f>(E77*100)/D77</f>
        <v>90.51480064609369</v>
      </c>
    </row>
    <row r="78" spans="1:6" x14ac:dyDescent="0.2">
      <c r="A78" s="52" t="s">
        <v>59</v>
      </c>
      <c r="B78" s="53" t="s">
        <v>60</v>
      </c>
      <c r="C78" s="82">
        <f t="shared" si="4"/>
        <v>0</v>
      </c>
      <c r="D78" s="82">
        <f t="shared" si="4"/>
        <v>58815</v>
      </c>
      <c r="E78" s="82">
        <f t="shared" si="4"/>
        <v>53236.28</v>
      </c>
      <c r="F78" s="82">
        <f>(E78*100)/D78</f>
        <v>90.51480064609369</v>
      </c>
    </row>
    <row r="79" spans="1:6" x14ac:dyDescent="0.2">
      <c r="A79" s="54" t="s">
        <v>61</v>
      </c>
      <c r="B79" s="55" t="s">
        <v>62</v>
      </c>
      <c r="C79" s="83">
        <v>0</v>
      </c>
      <c r="D79" s="83">
        <v>58815</v>
      </c>
      <c r="E79" s="83">
        <v>53236.28</v>
      </c>
      <c r="F79" s="83"/>
    </row>
    <row r="80" spans="1:6" ht="38.25" x14ac:dyDescent="0.2">
      <c r="A80" s="46" t="s">
        <v>207</v>
      </c>
      <c r="B80" s="46" t="s">
        <v>208</v>
      </c>
      <c r="C80" s="46" t="s">
        <v>47</v>
      </c>
      <c r="D80" s="46" t="s">
        <v>202</v>
      </c>
      <c r="E80" s="46" t="s">
        <v>203</v>
      </c>
      <c r="F80" s="46" t="s">
        <v>204</v>
      </c>
    </row>
    <row r="81" spans="1:6" x14ac:dyDescent="0.2">
      <c r="A81" s="47" t="s">
        <v>81</v>
      </c>
      <c r="B81" s="47" t="s">
        <v>209</v>
      </c>
      <c r="C81" s="77">
        <f>C82+C98</f>
        <v>10087</v>
      </c>
      <c r="D81" s="77">
        <f>D82+D98</f>
        <v>10087</v>
      </c>
      <c r="E81" s="77">
        <f>E82+E98</f>
        <v>5024.8500000000004</v>
      </c>
      <c r="F81" s="78">
        <f>(E81*100)/D81</f>
        <v>49.815108555566574</v>
      </c>
    </row>
    <row r="82" spans="1:6" x14ac:dyDescent="0.2">
      <c r="A82" s="48" t="s">
        <v>79</v>
      </c>
      <c r="B82" s="49" t="s">
        <v>80</v>
      </c>
      <c r="C82" s="79">
        <f>C83</f>
        <v>7167</v>
      </c>
      <c r="D82" s="79">
        <f>D83</f>
        <v>7167</v>
      </c>
      <c r="E82" s="79">
        <f>E83</f>
        <v>3519.06</v>
      </c>
      <c r="F82" s="80">
        <f>(E82*100)/D82</f>
        <v>49.100879028882375</v>
      </c>
    </row>
    <row r="83" spans="1:6" x14ac:dyDescent="0.2">
      <c r="A83" s="50" t="s">
        <v>100</v>
      </c>
      <c r="B83" s="51" t="s">
        <v>101</v>
      </c>
      <c r="C83" s="81">
        <f>C84+C90+C93</f>
        <v>7167</v>
      </c>
      <c r="D83" s="81">
        <f>D84+D90+D93</f>
        <v>7167</v>
      </c>
      <c r="E83" s="81">
        <f>E84+E90+E93</f>
        <v>3519.06</v>
      </c>
      <c r="F83" s="80">
        <f>(E83*100)/D83</f>
        <v>49.100879028882375</v>
      </c>
    </row>
    <row r="84" spans="1:6" x14ac:dyDescent="0.2">
      <c r="A84" s="52" t="s">
        <v>110</v>
      </c>
      <c r="B84" s="53" t="s">
        <v>111</v>
      </c>
      <c r="C84" s="82">
        <f>C85+C86+C87+C88+C89</f>
        <v>3185</v>
      </c>
      <c r="D84" s="82">
        <f>D85+D86+D87+D88+D89</f>
        <v>3185</v>
      </c>
      <c r="E84" s="82">
        <f>E85+E86+E87+E88+E89</f>
        <v>2627.0499999999997</v>
      </c>
      <c r="F84" s="82">
        <f>(E84*100)/D84</f>
        <v>82.481946624803768</v>
      </c>
    </row>
    <row r="85" spans="1:6" x14ac:dyDescent="0.2">
      <c r="A85" s="54" t="s">
        <v>112</v>
      </c>
      <c r="B85" s="55" t="s">
        <v>113</v>
      </c>
      <c r="C85" s="83">
        <v>664</v>
      </c>
      <c r="D85" s="83">
        <v>664</v>
      </c>
      <c r="E85" s="83">
        <v>1878.28</v>
      </c>
      <c r="F85" s="83"/>
    </row>
    <row r="86" spans="1:6" x14ac:dyDescent="0.2">
      <c r="A86" s="54" t="s">
        <v>114</v>
      </c>
      <c r="B86" s="55" t="s">
        <v>115</v>
      </c>
      <c r="C86" s="83">
        <v>0</v>
      </c>
      <c r="D86" s="83">
        <v>0</v>
      </c>
      <c r="E86" s="83">
        <v>307.36</v>
      </c>
      <c r="F86" s="83"/>
    </row>
    <row r="87" spans="1:6" x14ac:dyDescent="0.2">
      <c r="A87" s="54" t="s">
        <v>118</v>
      </c>
      <c r="B87" s="55" t="s">
        <v>119</v>
      </c>
      <c r="C87" s="83">
        <v>1991</v>
      </c>
      <c r="D87" s="83">
        <v>1991</v>
      </c>
      <c r="E87" s="83">
        <v>105.97</v>
      </c>
      <c r="F87" s="83"/>
    </row>
    <row r="88" spans="1:6" x14ac:dyDescent="0.2">
      <c r="A88" s="54" t="s">
        <v>120</v>
      </c>
      <c r="B88" s="55" t="s">
        <v>121</v>
      </c>
      <c r="C88" s="83">
        <v>265</v>
      </c>
      <c r="D88" s="83">
        <v>265</v>
      </c>
      <c r="E88" s="83">
        <v>335.44</v>
      </c>
      <c r="F88" s="83"/>
    </row>
    <row r="89" spans="1:6" x14ac:dyDescent="0.2">
      <c r="A89" s="54" t="s">
        <v>122</v>
      </c>
      <c r="B89" s="55" t="s">
        <v>123</v>
      </c>
      <c r="C89" s="83">
        <v>265</v>
      </c>
      <c r="D89" s="83">
        <v>265</v>
      </c>
      <c r="E89" s="83">
        <v>0</v>
      </c>
      <c r="F89" s="83"/>
    </row>
    <row r="90" spans="1:6" x14ac:dyDescent="0.2">
      <c r="A90" s="52" t="s">
        <v>124</v>
      </c>
      <c r="B90" s="53" t="s">
        <v>125</v>
      </c>
      <c r="C90" s="82">
        <f>C91+C92</f>
        <v>664</v>
      </c>
      <c r="D90" s="82">
        <f>D91+D92</f>
        <v>664</v>
      </c>
      <c r="E90" s="82">
        <f>E91+E92</f>
        <v>629.06999999999994</v>
      </c>
      <c r="F90" s="82">
        <f>(E90*100)/D90</f>
        <v>94.739457831325296</v>
      </c>
    </row>
    <row r="91" spans="1:6" x14ac:dyDescent="0.2">
      <c r="A91" s="54" t="s">
        <v>128</v>
      </c>
      <c r="B91" s="55" t="s">
        <v>129</v>
      </c>
      <c r="C91" s="83">
        <v>664</v>
      </c>
      <c r="D91" s="83">
        <v>664</v>
      </c>
      <c r="E91" s="83">
        <v>335.7</v>
      </c>
      <c r="F91" s="83"/>
    </row>
    <row r="92" spans="1:6" x14ac:dyDescent="0.2">
      <c r="A92" s="54" t="s">
        <v>134</v>
      </c>
      <c r="B92" s="55" t="s">
        <v>135</v>
      </c>
      <c r="C92" s="83">
        <v>0</v>
      </c>
      <c r="D92" s="83">
        <v>0</v>
      </c>
      <c r="E92" s="83">
        <v>293.37</v>
      </c>
      <c r="F92" s="83"/>
    </row>
    <row r="93" spans="1:6" x14ac:dyDescent="0.2">
      <c r="A93" s="52" t="s">
        <v>142</v>
      </c>
      <c r="B93" s="53" t="s">
        <v>143</v>
      </c>
      <c r="C93" s="82">
        <f>C94+C95+C96+C97</f>
        <v>3318</v>
      </c>
      <c r="D93" s="82">
        <f>D94+D95+D96+D97</f>
        <v>3318</v>
      </c>
      <c r="E93" s="82">
        <f>E94+E95+E96+E97</f>
        <v>262.94</v>
      </c>
      <c r="F93" s="82">
        <f>(E93*100)/D93</f>
        <v>7.9246534056660636</v>
      </c>
    </row>
    <row r="94" spans="1:6" x14ac:dyDescent="0.2">
      <c r="A94" s="54" t="s">
        <v>144</v>
      </c>
      <c r="B94" s="55" t="s">
        <v>145</v>
      </c>
      <c r="C94" s="83">
        <v>2389</v>
      </c>
      <c r="D94" s="83">
        <v>2389</v>
      </c>
      <c r="E94" s="83">
        <v>0</v>
      </c>
      <c r="F94" s="83"/>
    </row>
    <row r="95" spans="1:6" x14ac:dyDescent="0.2">
      <c r="A95" s="54" t="s">
        <v>146</v>
      </c>
      <c r="B95" s="55" t="s">
        <v>147</v>
      </c>
      <c r="C95" s="83">
        <v>265</v>
      </c>
      <c r="D95" s="83">
        <v>265</v>
      </c>
      <c r="E95" s="83">
        <v>0</v>
      </c>
      <c r="F95" s="83"/>
    </row>
    <row r="96" spans="1:6" x14ac:dyDescent="0.2">
      <c r="A96" s="54" t="s">
        <v>148</v>
      </c>
      <c r="B96" s="55" t="s">
        <v>149</v>
      </c>
      <c r="C96" s="83">
        <v>0</v>
      </c>
      <c r="D96" s="83">
        <v>0</v>
      </c>
      <c r="E96" s="83">
        <v>103.42</v>
      </c>
      <c r="F96" s="83"/>
    </row>
    <row r="97" spans="1:6" x14ac:dyDescent="0.2">
      <c r="A97" s="54" t="s">
        <v>150</v>
      </c>
      <c r="B97" s="55" t="s">
        <v>143</v>
      </c>
      <c r="C97" s="83">
        <v>664</v>
      </c>
      <c r="D97" s="83">
        <v>664</v>
      </c>
      <c r="E97" s="83">
        <v>159.52000000000001</v>
      </c>
      <c r="F97" s="83"/>
    </row>
    <row r="98" spans="1:6" x14ac:dyDescent="0.2">
      <c r="A98" s="48" t="s">
        <v>167</v>
      </c>
      <c r="B98" s="49" t="s">
        <v>168</v>
      </c>
      <c r="C98" s="79">
        <f t="shared" ref="C98:E99" si="5">C99</f>
        <v>2920</v>
      </c>
      <c r="D98" s="79">
        <f t="shared" si="5"/>
        <v>2920</v>
      </c>
      <c r="E98" s="79">
        <f t="shared" si="5"/>
        <v>1505.79</v>
      </c>
      <c r="F98" s="80">
        <f>(E98*100)/D98</f>
        <v>51.56815068493151</v>
      </c>
    </row>
    <row r="99" spans="1:6" x14ac:dyDescent="0.2">
      <c r="A99" s="50" t="s">
        <v>169</v>
      </c>
      <c r="B99" s="51" t="s">
        <v>170</v>
      </c>
      <c r="C99" s="81">
        <f t="shared" si="5"/>
        <v>2920</v>
      </c>
      <c r="D99" s="81">
        <f t="shared" si="5"/>
        <v>2920</v>
      </c>
      <c r="E99" s="81">
        <f t="shared" si="5"/>
        <v>1505.79</v>
      </c>
      <c r="F99" s="80">
        <f>(E99*100)/D99</f>
        <v>51.56815068493151</v>
      </c>
    </row>
    <row r="100" spans="1:6" x14ac:dyDescent="0.2">
      <c r="A100" s="52" t="s">
        <v>171</v>
      </c>
      <c r="B100" s="53" t="s">
        <v>172</v>
      </c>
      <c r="C100" s="82">
        <f>C101+C102+C103+C104</f>
        <v>2920</v>
      </c>
      <c r="D100" s="82">
        <f>D101+D102+D103+D104</f>
        <v>2920</v>
      </c>
      <c r="E100" s="82">
        <f>E101+E102+E103+E104</f>
        <v>1505.79</v>
      </c>
      <c r="F100" s="82">
        <f>(E100*100)/D100</f>
        <v>51.56815068493151</v>
      </c>
    </row>
    <row r="101" spans="1:6" x14ac:dyDescent="0.2">
      <c r="A101" s="54" t="s">
        <v>173</v>
      </c>
      <c r="B101" s="55" t="s">
        <v>174</v>
      </c>
      <c r="C101" s="83">
        <v>1062</v>
      </c>
      <c r="D101" s="83">
        <v>1062</v>
      </c>
      <c r="E101" s="83">
        <v>445</v>
      </c>
      <c r="F101" s="83"/>
    </row>
    <row r="102" spans="1:6" x14ac:dyDescent="0.2">
      <c r="A102" s="54" t="s">
        <v>175</v>
      </c>
      <c r="B102" s="55" t="s">
        <v>176</v>
      </c>
      <c r="C102" s="83">
        <v>796</v>
      </c>
      <c r="D102" s="83">
        <v>796</v>
      </c>
      <c r="E102" s="83">
        <v>881.75</v>
      </c>
      <c r="F102" s="83"/>
    </row>
    <row r="103" spans="1:6" x14ac:dyDescent="0.2">
      <c r="A103" s="54" t="s">
        <v>177</v>
      </c>
      <c r="B103" s="55" t="s">
        <v>178</v>
      </c>
      <c r="C103" s="83">
        <v>1062</v>
      </c>
      <c r="D103" s="83">
        <v>1062</v>
      </c>
      <c r="E103" s="83">
        <v>0</v>
      </c>
      <c r="F103" s="83"/>
    </row>
    <row r="104" spans="1:6" x14ac:dyDescent="0.2">
      <c r="A104" s="54" t="s">
        <v>179</v>
      </c>
      <c r="B104" s="55" t="s">
        <v>180</v>
      </c>
      <c r="C104" s="83">
        <v>0</v>
      </c>
      <c r="D104" s="83">
        <v>0</v>
      </c>
      <c r="E104" s="83">
        <v>179.04</v>
      </c>
      <c r="F104" s="83"/>
    </row>
    <row r="105" spans="1:6" x14ac:dyDescent="0.2">
      <c r="A105" s="48" t="s">
        <v>55</v>
      </c>
      <c r="B105" s="49" t="s">
        <v>56</v>
      </c>
      <c r="C105" s="79">
        <f t="shared" ref="C105:E106" si="6">C106</f>
        <v>0</v>
      </c>
      <c r="D105" s="79">
        <f t="shared" si="6"/>
        <v>19428.419999999998</v>
      </c>
      <c r="E105" s="79">
        <f t="shared" si="6"/>
        <v>22479.149999999998</v>
      </c>
      <c r="F105" s="80">
        <f>(E105*100)/D105</f>
        <v>115.70240915113015</v>
      </c>
    </row>
    <row r="106" spans="1:6" x14ac:dyDescent="0.2">
      <c r="A106" s="50" t="s">
        <v>63</v>
      </c>
      <c r="B106" s="51" t="s">
        <v>64</v>
      </c>
      <c r="C106" s="81">
        <f t="shared" si="6"/>
        <v>0</v>
      </c>
      <c r="D106" s="81">
        <f t="shared" si="6"/>
        <v>19428.419999999998</v>
      </c>
      <c r="E106" s="81">
        <f t="shared" si="6"/>
        <v>22479.149999999998</v>
      </c>
      <c r="F106" s="80">
        <f>(E106*100)/D106</f>
        <v>115.70240915113015</v>
      </c>
    </row>
    <row r="107" spans="1:6" x14ac:dyDescent="0.2">
      <c r="A107" s="52" t="s">
        <v>65</v>
      </c>
      <c r="B107" s="53" t="s">
        <v>66</v>
      </c>
      <c r="C107" s="82">
        <f>C108+C109</f>
        <v>0</v>
      </c>
      <c r="D107" s="82">
        <f>D108+D109</f>
        <v>19428.419999999998</v>
      </c>
      <c r="E107" s="82">
        <f>E108+E109</f>
        <v>22479.149999999998</v>
      </c>
      <c r="F107" s="82">
        <f>(E107*100)/D107</f>
        <v>115.70240915113015</v>
      </c>
    </row>
    <row r="108" spans="1:6" x14ac:dyDescent="0.2">
      <c r="A108" s="54" t="s">
        <v>67</v>
      </c>
      <c r="B108" s="55" t="s">
        <v>68</v>
      </c>
      <c r="C108" s="83">
        <v>0</v>
      </c>
      <c r="D108" s="83">
        <v>338.5</v>
      </c>
      <c r="E108" s="95">
        <v>346.53</v>
      </c>
      <c r="F108" s="83"/>
    </row>
    <row r="109" spans="1:6" x14ac:dyDescent="0.2">
      <c r="A109" s="54" t="s">
        <v>69</v>
      </c>
      <c r="B109" s="55" t="s">
        <v>70</v>
      </c>
      <c r="C109" s="83">
        <v>0</v>
      </c>
      <c r="D109" s="83">
        <v>19089.919999999998</v>
      </c>
      <c r="E109" s="128">
        <v>22132.62</v>
      </c>
      <c r="F109" s="83"/>
    </row>
    <row r="110" spans="1:6" s="56" customFormat="1" x14ac:dyDescent="0.2"/>
    <row r="111" spans="1:6" s="56" customFormat="1" x14ac:dyDescent="0.2"/>
    <row r="112" spans="1:6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="56" customFormat="1" x14ac:dyDescent="0.2"/>
    <row r="1202" s="56" customFormat="1" x14ac:dyDescent="0.2"/>
    <row r="1203" s="56" customFormat="1" x14ac:dyDescent="0.2"/>
    <row r="1204" s="56" customFormat="1" x14ac:dyDescent="0.2"/>
    <row r="1205" s="56" customFormat="1" x14ac:dyDescent="0.2"/>
    <row r="1206" s="56" customFormat="1" x14ac:dyDescent="0.2"/>
    <row r="1207" s="56" customFormat="1" x14ac:dyDescent="0.2"/>
    <row r="1208" s="56" customFormat="1" x14ac:dyDescent="0.2"/>
    <row r="1209" s="56" customFormat="1" x14ac:dyDescent="0.2"/>
    <row r="1210" s="56" customFormat="1" x14ac:dyDescent="0.2"/>
    <row r="1211" s="56" customFormat="1" x14ac:dyDescent="0.2"/>
    <row r="1212" s="56" customFormat="1" x14ac:dyDescent="0.2"/>
    <row r="1213" s="56" customFormat="1" x14ac:dyDescent="0.2"/>
    <row r="1214" s="56" customFormat="1" x14ac:dyDescent="0.2"/>
    <row r="1215" s="56" customFormat="1" x14ac:dyDescent="0.2"/>
    <row r="1216" s="56" customFormat="1" x14ac:dyDescent="0.2"/>
    <row r="1217" s="56" customFormat="1" x14ac:dyDescent="0.2"/>
    <row r="1218" s="56" customFormat="1" x14ac:dyDescent="0.2"/>
    <row r="1219" s="56" customFormat="1" x14ac:dyDescent="0.2"/>
    <row r="1220" s="56" customFormat="1" x14ac:dyDescent="0.2"/>
    <row r="1221" s="56" customFormat="1" x14ac:dyDescent="0.2"/>
    <row r="1222" s="56" customFormat="1" x14ac:dyDescent="0.2"/>
    <row r="1223" s="56" customFormat="1" x14ac:dyDescent="0.2"/>
    <row r="1224" s="56" customFormat="1" x14ac:dyDescent="0.2"/>
    <row r="1225" s="56" customFormat="1" x14ac:dyDescent="0.2"/>
    <row r="1226" s="56" customFormat="1" x14ac:dyDescent="0.2"/>
    <row r="1227" s="56" customFormat="1" x14ac:dyDescent="0.2"/>
    <row r="1228" s="56" customFormat="1" x14ac:dyDescent="0.2"/>
    <row r="1229" s="56" customFormat="1" x14ac:dyDescent="0.2"/>
    <row r="1230" s="56" customFormat="1" x14ac:dyDescent="0.2"/>
    <row r="1231" s="56" customFormat="1" x14ac:dyDescent="0.2"/>
    <row r="1232" s="56" customFormat="1" x14ac:dyDescent="0.2"/>
    <row r="1233" s="56" customFormat="1" x14ac:dyDescent="0.2"/>
    <row r="1234" s="56" customFormat="1" x14ac:dyDescent="0.2"/>
    <row r="1235" s="56" customFormat="1" x14ac:dyDescent="0.2"/>
    <row r="1236" s="56" customFormat="1" x14ac:dyDescent="0.2"/>
    <row r="1237" s="56" customFormat="1" x14ac:dyDescent="0.2"/>
    <row r="1238" s="56" customFormat="1" x14ac:dyDescent="0.2"/>
    <row r="1239" s="56" customFormat="1" x14ac:dyDescent="0.2"/>
    <row r="1240" s="56" customFormat="1" x14ac:dyDescent="0.2"/>
    <row r="1241" s="56" customFormat="1" x14ac:dyDescent="0.2"/>
    <row r="1242" s="56" customFormat="1" x14ac:dyDescent="0.2"/>
    <row r="1243" s="56" customFormat="1" x14ac:dyDescent="0.2"/>
    <row r="1244" s="56" customFormat="1" x14ac:dyDescent="0.2"/>
    <row r="1245" s="56" customFormat="1" x14ac:dyDescent="0.2"/>
    <row r="1246" s="56" customFormat="1" x14ac:dyDescent="0.2"/>
    <row r="1247" s="56" customFormat="1" x14ac:dyDescent="0.2"/>
    <row r="1248" s="56" customFormat="1" x14ac:dyDescent="0.2"/>
    <row r="1249" spans="1:3" s="56" customFormat="1" x14ac:dyDescent="0.2"/>
    <row r="1250" spans="1:3" x14ac:dyDescent="0.2">
      <c r="A1250" s="56"/>
      <c r="B1250" s="56"/>
      <c r="C1250" s="56"/>
    </row>
    <row r="1251" spans="1:3" x14ac:dyDescent="0.2">
      <c r="A1251" s="56"/>
      <c r="B1251" s="56"/>
      <c r="C1251" s="56"/>
    </row>
    <row r="1252" spans="1:3" x14ac:dyDescent="0.2">
      <c r="A1252" s="56"/>
      <c r="B1252" s="56"/>
      <c r="C1252" s="56"/>
    </row>
    <row r="1253" spans="1:3" x14ac:dyDescent="0.2">
      <c r="A1253" s="56"/>
      <c r="B1253" s="56"/>
      <c r="C1253" s="56"/>
    </row>
    <row r="1254" spans="1:3" x14ac:dyDescent="0.2">
      <c r="A1254" s="56"/>
      <c r="B1254" s="56"/>
      <c r="C1254" s="56"/>
    </row>
    <row r="1255" spans="1:3" x14ac:dyDescent="0.2">
      <c r="A1255" s="56"/>
      <c r="B1255" s="56"/>
      <c r="C1255" s="56"/>
    </row>
    <row r="1256" spans="1:3" x14ac:dyDescent="0.2">
      <c r="A1256" s="56"/>
      <c r="B1256" s="56"/>
      <c r="C1256" s="56"/>
    </row>
    <row r="1257" spans="1:3" x14ac:dyDescent="0.2">
      <c r="A1257" s="56"/>
      <c r="B1257" s="56"/>
      <c r="C1257" s="56"/>
    </row>
    <row r="1258" spans="1:3" x14ac:dyDescent="0.2">
      <c r="A1258" s="56"/>
      <c r="B1258" s="56"/>
      <c r="C1258" s="56"/>
    </row>
    <row r="1259" spans="1:3" x14ac:dyDescent="0.2">
      <c r="A1259" s="56"/>
      <c r="B1259" s="56"/>
      <c r="C1259" s="56"/>
    </row>
    <row r="1260" spans="1:3" x14ac:dyDescent="0.2">
      <c r="A1260" s="56"/>
      <c r="B1260" s="56"/>
      <c r="C1260" s="56"/>
    </row>
    <row r="1261" spans="1:3" x14ac:dyDescent="0.2">
      <c r="A1261" s="56"/>
      <c r="B1261" s="56"/>
      <c r="C1261" s="56"/>
    </row>
    <row r="1262" spans="1:3" x14ac:dyDescent="0.2">
      <c r="A1262" s="56"/>
      <c r="B1262" s="56"/>
      <c r="C1262" s="56"/>
    </row>
    <row r="1263" spans="1:3" x14ac:dyDescent="0.2">
      <c r="A1263" s="56"/>
      <c r="B1263" s="56"/>
      <c r="C1263" s="56"/>
    </row>
    <row r="1264" spans="1:3" x14ac:dyDescent="0.2">
      <c r="A1264" s="56"/>
      <c r="B1264" s="56"/>
      <c r="C1264" s="56"/>
    </row>
    <row r="1265" spans="1:3" x14ac:dyDescent="0.2">
      <c r="A1265" s="56"/>
      <c r="B1265" s="56"/>
      <c r="C1265" s="56"/>
    </row>
    <row r="1266" spans="1:3" x14ac:dyDescent="0.2">
      <c r="A1266" s="56"/>
      <c r="B1266" s="56"/>
      <c r="C1266" s="56"/>
    </row>
    <row r="1267" spans="1:3" x14ac:dyDescent="0.2">
      <c r="A1267" s="56"/>
      <c r="B1267" s="56"/>
      <c r="C1267" s="56"/>
    </row>
    <row r="1268" spans="1:3" x14ac:dyDescent="0.2">
      <c r="A1268" s="56"/>
      <c r="B1268" s="56"/>
      <c r="C1268" s="56"/>
    </row>
    <row r="1269" spans="1:3" x14ac:dyDescent="0.2">
      <c r="A1269" s="56"/>
      <c r="B1269" s="56"/>
      <c r="C1269" s="56"/>
    </row>
    <row r="1270" spans="1:3" x14ac:dyDescent="0.2">
      <c r="A1270" s="56"/>
      <c r="B1270" s="56"/>
      <c r="C1270" s="56"/>
    </row>
    <row r="1271" spans="1:3" x14ac:dyDescent="0.2">
      <c r="A1271" s="56"/>
      <c r="B1271" s="56"/>
      <c r="C1271" s="56"/>
    </row>
    <row r="1272" spans="1:3" x14ac:dyDescent="0.2">
      <c r="A1272" s="56"/>
      <c r="B1272" s="56"/>
      <c r="C1272" s="56"/>
    </row>
    <row r="1273" spans="1:3" x14ac:dyDescent="0.2">
      <c r="A1273" s="56"/>
      <c r="B1273" s="56"/>
      <c r="C1273" s="56"/>
    </row>
    <row r="1274" spans="1:3" x14ac:dyDescent="0.2">
      <c r="A1274" s="56"/>
      <c r="B1274" s="56"/>
      <c r="C1274" s="56"/>
    </row>
    <row r="1275" spans="1:3" x14ac:dyDescent="0.2">
      <c r="A1275" s="56"/>
      <c r="B1275" s="56"/>
      <c r="C1275" s="56"/>
    </row>
    <row r="1276" spans="1:3" x14ac:dyDescent="0.2">
      <c r="A1276" s="56"/>
      <c r="B1276" s="56"/>
      <c r="C1276" s="56"/>
    </row>
    <row r="1277" spans="1:3" x14ac:dyDescent="0.2">
      <c r="A1277" s="56"/>
      <c r="B1277" s="56"/>
      <c r="C1277" s="56"/>
    </row>
    <row r="1278" spans="1:3" x14ac:dyDescent="0.2">
      <c r="A1278" s="56"/>
      <c r="B1278" s="56"/>
      <c r="C1278" s="56"/>
    </row>
    <row r="1279" spans="1:3" x14ac:dyDescent="0.2">
      <c r="A1279" s="56"/>
      <c r="B1279" s="56"/>
      <c r="C1279" s="56"/>
    </row>
    <row r="1280" spans="1:3" x14ac:dyDescent="0.2">
      <c r="A1280" s="56"/>
      <c r="B1280" s="56"/>
      <c r="C1280" s="56"/>
    </row>
    <row r="1281" spans="1:3" x14ac:dyDescent="0.2">
      <c r="A1281" s="56"/>
      <c r="B1281" s="56"/>
      <c r="C1281" s="56"/>
    </row>
    <row r="1282" spans="1:3" x14ac:dyDescent="0.2">
      <c r="A1282" s="56"/>
      <c r="B1282" s="56"/>
      <c r="C1282" s="56"/>
    </row>
    <row r="1283" spans="1:3" x14ac:dyDescent="0.2">
      <c r="A1283" s="56"/>
      <c r="B1283" s="56"/>
      <c r="C1283" s="56"/>
    </row>
    <row r="1284" spans="1:3" x14ac:dyDescent="0.2">
      <c r="A1284" s="56"/>
      <c r="B1284" s="56"/>
      <c r="C1284" s="56"/>
    </row>
    <row r="1285" spans="1:3" x14ac:dyDescent="0.2">
      <c r="A1285" s="56"/>
      <c r="B1285" s="56"/>
      <c r="C1285" s="56"/>
    </row>
    <row r="1286" spans="1:3" x14ac:dyDescent="0.2">
      <c r="A1286" s="56"/>
      <c r="B1286" s="56"/>
      <c r="C1286" s="56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8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 Kljaić</cp:lastModifiedBy>
  <cp:lastPrinted>2024-04-12T08:10:19Z</cp:lastPrinted>
  <dcterms:created xsi:type="dcterms:W3CDTF">2022-08-12T12:51:27Z</dcterms:created>
  <dcterms:modified xsi:type="dcterms:W3CDTF">2024-04-15T12:10:39Z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